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  <definedName name="_xlnm.Print_Area" localSheetId="1">'Export'!$A$1:$K$36</definedName>
    <definedName name="_xlnm.Print_Area" localSheetId="2">'Import'!$A$1:$G$34</definedName>
  </definedNames>
  <calcPr fullCalcOnLoad="1"/>
</workbook>
</file>

<file path=xl/sharedStrings.xml><?xml version="1.0" encoding="utf-8"?>
<sst xmlns="http://schemas.openxmlformats.org/spreadsheetml/2006/main" count="192" uniqueCount="132">
  <si>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</si>
  <si>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</si>
  <si>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</si>
  <si>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</si>
  <si>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</si>
  <si>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</si>
  <si>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</si>
  <si>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</si>
  <si>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</si>
  <si>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</si>
  <si>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</si>
  <si>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</si>
  <si>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</si>
  <si>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</si>
  <si>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</si>
  <si>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</si>
  <si>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</si>
  <si>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</si>
  <si>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</si>
  <si>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</si>
  <si>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</si>
  <si>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</si>
  <si>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Sq.ft.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</si>
  <si>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</si>
  <si>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</si>
  <si>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</si>
  <si>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</si>
  <si>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</si>
  <si>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</si>
  <si>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</si>
  <si>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</si>
  <si>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</si>
  <si>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</si>
  <si>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</si>
  <si>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</si>
  <si>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</si>
  <si>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</si>
  <si>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</si>
  <si>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</si>
  <si>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</si>
  <si>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</si>
  <si>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</si>
  <si>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</si>
  <si>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</si>
  <si>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</si>
  <si>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</si>
  <si>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</si>
  <si>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</si>
  <si>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</si>
  <si>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</si>
  <si>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</si>
  <si>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</si>
  <si>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</si>
  <si>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</si>
  <si>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</si>
  <si>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</si>
  <si>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</si>
  <si>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</si>
  <si>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</si>
  <si>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</si>
  <si>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</si>
  <si>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</si>
  <si>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</si>
  <si>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</si>
  <si>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</si>
  <si>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</si>
  <si>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</si>
  <si>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</si>
  <si>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(2019/20)</t>
  </si>
  <si>
    <t>F.Y. 2076/77 (2019/20)  Shrawan</t>
  </si>
  <si>
    <t>F.Y. 2077/78 (2020/21)  Shrawan</t>
  </si>
  <si>
    <t>Percentage Change in First Month of F.Y. 2077/78 compared to same period of the previous year</t>
  </si>
  <si>
    <t xml:space="preserve"> Shrawan </t>
  </si>
  <si>
    <t>F.Y. 2077/78</t>
  </si>
  <si>
    <t>(2020/21)</t>
  </si>
  <si>
    <t xml:space="preserve"> Shrawan</t>
  </si>
  <si>
    <t xml:space="preserve">% Share </t>
  </si>
  <si>
    <t>Gold Jewellery</t>
  </si>
  <si>
    <t>F.Y. 2077/78 (2020/21)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</si>
  <si>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</si>
  <si>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</si>
  <si>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</si>
  <si>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</si>
  <si>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</si>
  <si>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</si>
  <si>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</si>
  <si>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</si>
  <si>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Cement Clinkers</t>
  </si>
  <si>
    <t>Zinc and articles thereof</t>
  </si>
  <si>
    <t xml:space="preserve">F.Y. 2077/78 </t>
  </si>
  <si>
    <t>F.Y. 2078/79 (2020/21)  Shrawan</t>
  </si>
  <si>
    <t>Percentage Change in First Month of F.Y. 2078/79 compared to same period of the previous year</t>
  </si>
  <si>
    <t>DURING THE FIRST  MONTH OF THE F.Y. 2077/78 AND 2078/79</t>
  </si>
  <si>
    <t>Felt</t>
  </si>
  <si>
    <t>Sunflower Oil</t>
  </si>
  <si>
    <t>F.Y. 2078/79 (2021/22)</t>
  </si>
  <si>
    <t>Crude sunflower oil</t>
  </si>
  <si>
    <t>F.Y. 2078/79</t>
  </si>
  <si>
    <t>-</t>
  </si>
  <si>
    <t>IN THE FIRST  MONTH OF THE F.Y. 2077/78 AND 2078/79</t>
  </si>
  <si>
    <t>Major Trading Partners of Nepal</t>
  </si>
  <si>
    <t>Exports</t>
  </si>
  <si>
    <t>Countries/Region</t>
  </si>
  <si>
    <t>India</t>
  </si>
  <si>
    <t>Germany</t>
  </si>
  <si>
    <t>United Kingdom</t>
  </si>
  <si>
    <t>France</t>
  </si>
  <si>
    <t>Australia</t>
  </si>
  <si>
    <t>Turkey</t>
  </si>
  <si>
    <t>Japan</t>
  </si>
  <si>
    <t>Canada</t>
  </si>
  <si>
    <t>Italy</t>
  </si>
  <si>
    <t>China</t>
  </si>
  <si>
    <t>Bangladesh</t>
  </si>
  <si>
    <t>Netherlands</t>
  </si>
  <si>
    <t>Grand Total</t>
  </si>
  <si>
    <t>Imports</t>
  </si>
  <si>
    <t>Argentina</t>
  </si>
  <si>
    <t>Indonesia</t>
  </si>
  <si>
    <t>Ukraine</t>
  </si>
  <si>
    <t>Paraguay</t>
  </si>
  <si>
    <t>United Arab Emirates</t>
  </si>
  <si>
    <t>Malaysia</t>
  </si>
  <si>
    <t>(First Month Provisional)</t>
  </si>
  <si>
    <t xml:space="preserve">    F.Y. 2077/78        (Shrawan)</t>
  </si>
  <si>
    <t xml:space="preserve">    F.Y. 2078/79        (Shrawan)</t>
  </si>
  <si>
    <t>(2021/22)</t>
  </si>
  <si>
    <t>Brazil</t>
  </si>
  <si>
    <t>Denmark</t>
  </si>
  <si>
    <t>Hong Kong</t>
  </si>
  <si>
    <t>United States</t>
  </si>
  <si>
    <t xml:space="preserve">Source : Department of Nepal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</si>
</sst>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2" fontId="19" fillId="0" borderId="0" xfId="42" applyNumberFormat="1" applyFont="1" applyAlignment="1">
      <alignment/>
    </xf>
    <xf numFmtId="0" fontId="21" fillId="0" borderId="0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21" fillId="0" borderId="14" xfId="0" applyFont="1" applyBorder="1" applyAlignment="1">
      <alignment horizontal="right" vertical="top"/>
    </xf>
    <xf numFmtId="172" fontId="21" fillId="0" borderId="14" xfId="42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19" fillId="0" borderId="15" xfId="0" applyFont="1" applyBorder="1" applyAlignment="1">
      <alignment/>
    </xf>
    <xf numFmtId="20" fontId="21" fillId="0" borderId="0" xfId="0" applyNumberFormat="1" applyFont="1" applyBorder="1" applyAlignment="1" quotePrefix="1">
      <alignment horizontal="right"/>
    </xf>
    <xf numFmtId="174" fontId="21" fillId="0" borderId="16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20" fontId="21" fillId="0" borderId="17" xfId="0" applyNumberFormat="1" applyFont="1" applyBorder="1" applyAlignment="1" quotePrefix="1">
      <alignment horizontal="right"/>
    </xf>
    <xf numFmtId="174" fontId="21" fillId="0" borderId="14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172" fontId="45" fillId="0" borderId="0" xfId="42" applyNumberFormat="1" applyFont="1" applyBorder="1" applyAlignment="1">
      <alignment vertical="top"/>
    </xf>
    <xf numFmtId="43" fontId="19" fillId="0" borderId="11" xfId="42" applyFont="1" applyBorder="1" applyAlignment="1">
      <alignment/>
    </xf>
    <xf numFmtId="174" fontId="21" fillId="0" borderId="15" xfId="0" applyNumberFormat="1" applyFont="1" applyBorder="1" applyAlignment="1">
      <alignment horizontal="left"/>
    </xf>
    <xf numFmtId="175" fontId="22" fillId="0" borderId="10" xfId="42" applyNumberFormat="1" applyFont="1" applyBorder="1" applyAlignment="1">
      <alignment vertical="top"/>
    </xf>
    <xf numFmtId="0" fontId="21" fillId="0" borderId="11" xfId="0" applyFont="1" applyBorder="1" applyAlignment="1">
      <alignment vertical="top"/>
    </xf>
    <xf numFmtId="174" fontId="21" fillId="0" borderId="10" xfId="0" applyNumberFormat="1" applyFont="1" applyBorder="1" applyAlignment="1">
      <alignment vertical="top"/>
    </xf>
    <xf numFmtId="174" fontId="21" fillId="0" borderId="16" xfId="0" applyNumberFormat="1" applyFont="1" applyBorder="1" applyAlignment="1">
      <alignment vertical="top"/>
    </xf>
    <xf numFmtId="0" fontId="21" fillId="0" borderId="15" xfId="0" applyFont="1" applyBorder="1" applyAlignment="1">
      <alignment vertical="top"/>
    </xf>
    <xf numFmtId="175" fontId="22" fillId="0" borderId="18" xfId="42" applyNumberFormat="1" applyFont="1" applyBorder="1" applyAlignment="1">
      <alignment vertical="top"/>
    </xf>
    <xf numFmtId="0" fontId="21" fillId="0" borderId="19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19" fillId="0" borderId="20" xfId="0" applyFont="1" applyBorder="1" applyAlignment="1">
      <alignment/>
    </xf>
    <xf numFmtId="43" fontId="23" fillId="0" borderId="0" xfId="42" applyFont="1" applyBorder="1" applyAlignment="1">
      <alignment vertical="top"/>
    </xf>
    <xf numFmtId="175" fontId="22" fillId="0" borderId="16" xfId="42" applyNumberFormat="1" applyFont="1" applyBorder="1" applyAlignment="1">
      <alignment vertical="top"/>
    </xf>
    <xf numFmtId="43" fontId="24" fillId="0" borderId="11" xfId="42" applyFont="1" applyBorder="1" applyAlignment="1">
      <alignment vertical="top"/>
    </xf>
    <xf numFmtId="43" fontId="23" fillId="0" borderId="13" xfId="42" applyFont="1" applyBorder="1" applyAlignment="1">
      <alignment vertical="top"/>
    </xf>
    <xf numFmtId="43" fontId="43" fillId="0" borderId="13" xfId="42" applyFont="1" applyFill="1" applyBorder="1" applyAlignment="1" applyProtection="1">
      <alignment/>
      <protection/>
    </xf>
    <xf numFmtId="43" fontId="17" fillId="0" borderId="0" xfId="42" applyNumberFormat="1" applyFont="1" applyAlignment="1">
      <alignment/>
    </xf>
    <xf numFmtId="43" fontId="17" fillId="0" borderId="13" xfId="42" applyNumberFormat="1" applyFont="1" applyBorder="1" applyAlignment="1">
      <alignment/>
    </xf>
    <xf numFmtId="43" fontId="23" fillId="0" borderId="17" xfId="0" applyNumberFormat="1" applyFont="1" applyBorder="1" applyAlignment="1">
      <alignment vertical="top"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43" fontId="23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2" fontId="20" fillId="0" borderId="0" xfId="0" applyNumberFormat="1" applyFont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20" fillId="0" borderId="0" xfId="42" applyNumberFormat="1" applyFont="1" applyBorder="1" applyAlignment="1">
      <alignment vertical="top"/>
    </xf>
    <xf numFmtId="172" fontId="21" fillId="0" borderId="13" xfId="42" applyNumberFormat="1" applyFont="1" applyBorder="1" applyAlignment="1">
      <alignment vertical="top"/>
    </xf>
    <xf numFmtId="172" fontId="21" fillId="0" borderId="14" xfId="42" applyNumberFormat="1" applyFont="1" applyBorder="1" applyAlignment="1">
      <alignment vertical="top" wrapText="1"/>
    </xf>
    <xf numFmtId="172" fontId="21" fillId="0" borderId="14" xfId="42" applyNumberFormat="1" applyFont="1" applyBorder="1" applyAlignment="1">
      <alignment vertical="top"/>
    </xf>
    <xf numFmtId="172" fontId="45" fillId="0" borderId="0" xfId="42" applyNumberFormat="1" applyFont="1" applyBorder="1" applyAlignment="1">
      <alignment/>
    </xf>
    <xf numFmtId="172" fontId="46" fillId="0" borderId="10" xfId="42" applyNumberFormat="1" applyFont="1" applyBorder="1" applyAlignment="1">
      <alignment vertical="top"/>
    </xf>
    <xf numFmtId="172" fontId="46" fillId="0" borderId="16" xfId="42" applyNumberFormat="1" applyFont="1" applyBorder="1" applyAlignment="1">
      <alignment vertical="top"/>
    </xf>
    <xf numFmtId="172" fontId="21" fillId="0" borderId="16" xfId="42" applyNumberFormat="1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0" xfId="0" applyNumberFormat="1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172" fontId="1" fillId="0" borderId="16" xfId="42" applyNumberFormat="1" applyFont="1" applyBorder="1" applyAlignment="1">
      <alignment horizontal="right" vertical="top"/>
    </xf>
    <xf numFmtId="0" fontId="25" fillId="0" borderId="0" xfId="0" applyNumberFormat="1" applyFont="1" applyBorder="1" applyAlignment="1">
      <alignment vertical="top" wrapText="1"/>
    </xf>
    <xf numFmtId="172" fontId="1" fillId="0" borderId="0" xfId="42" applyNumberFormat="1" applyFont="1" applyBorder="1" applyAlignment="1">
      <alignment horizontal="right" vertical="center"/>
    </xf>
    <xf numFmtId="0" fontId="25" fillId="0" borderId="16" xfId="0" applyNumberFormat="1" applyFont="1" applyBorder="1" applyAlignment="1">
      <alignment vertical="top"/>
    </xf>
    <xf numFmtId="0" fontId="25" fillId="0" borderId="16" xfId="0" applyFont="1" applyBorder="1" applyAlignment="1">
      <alignment vertical="top"/>
    </xf>
    <xf numFmtId="172" fontId="46" fillId="0" borderId="0" xfId="42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0" fillId="0" borderId="16" xfId="42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5" fillId="0" borderId="14" xfId="0" applyNumberFormat="1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5" fillId="0" borderId="16" xfId="0" applyNumberFormat="1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23" fillId="0" borderId="21" xfId="0" applyNumberFormat="1" applyFont="1" applyBorder="1" applyAlignment="1">
      <alignment vertical="top"/>
    </xf>
    <xf numFmtId="172" fontId="43" fillId="0" borderId="21" xfId="42" applyNumberFormat="1" applyFont="1" applyBorder="1" applyAlignment="1">
      <alignment/>
    </xf>
    <xf numFmtId="0" fontId="25" fillId="0" borderId="13" xfId="0" applyFont="1" applyBorder="1" applyAlignment="1">
      <alignment vertical="top"/>
    </xf>
    <xf numFmtId="172" fontId="0" fillId="0" borderId="17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7" xfId="42" applyNumberFormat="1" applyFont="1" applyBorder="1" applyAlignment="1">
      <alignment vertical="top"/>
    </xf>
    <xf numFmtId="172" fontId="0" fillId="0" borderId="14" xfId="42" applyNumberFormat="1" applyFont="1" applyBorder="1" applyAlignment="1">
      <alignment vertical="top"/>
    </xf>
    <xf numFmtId="172" fontId="0" fillId="0" borderId="16" xfId="42" applyNumberFormat="1" applyFont="1" applyBorder="1" applyAlignment="1">
      <alignment/>
    </xf>
    <xf numFmtId="172" fontId="1" fillId="0" borderId="0" xfId="42" applyNumberFormat="1" applyFont="1" applyBorder="1" applyAlignment="1">
      <alignment horizontal="right" vertical="top"/>
    </xf>
    <xf numFmtId="172" fontId="0" fillId="0" borderId="0" xfId="42" applyNumberFormat="1" applyFont="1" applyBorder="1" applyAlignment="1">
      <alignment vertical="top"/>
    </xf>
    <xf numFmtId="172" fontId="47" fillId="0" borderId="16" xfId="42" applyNumberFormat="1" applyFont="1" applyBorder="1" applyAlignment="1">
      <alignment vertical="top"/>
    </xf>
    <xf numFmtId="0" fontId="23" fillId="0" borderId="11" xfId="0" applyFont="1" applyBorder="1" applyAlignment="1">
      <alignment vertical="top"/>
    </xf>
    <xf numFmtId="172" fontId="25" fillId="0" borderId="16" xfId="42" applyNumberFormat="1" applyFont="1" applyFill="1" applyBorder="1" applyAlignment="1">
      <alignment/>
    </xf>
    <xf numFmtId="172" fontId="17" fillId="0" borderId="0" xfId="42" applyNumberFormat="1" applyFont="1" applyBorder="1" applyAlignment="1">
      <alignment horizontal="right" vertical="center"/>
    </xf>
    <xf numFmtId="172" fontId="43" fillId="0" borderId="22" xfId="42" applyNumberFormat="1" applyFont="1" applyBorder="1" applyAlignment="1">
      <alignment vertical="top"/>
    </xf>
    <xf numFmtId="172" fontId="43" fillId="0" borderId="23" xfId="42" applyNumberFormat="1" applyFont="1" applyBorder="1" applyAlignment="1">
      <alignment vertical="top"/>
    </xf>
    <xf numFmtId="172" fontId="17" fillId="0" borderId="23" xfId="42" applyNumberFormat="1" applyFont="1" applyBorder="1" applyAlignment="1">
      <alignment horizontal="right" vertical="center"/>
    </xf>
    <xf numFmtId="172" fontId="43" fillId="0" borderId="21" xfId="42" applyNumberFormat="1" applyFont="1" applyBorder="1" applyAlignment="1">
      <alignment vertical="top"/>
    </xf>
    <xf numFmtId="43" fontId="0" fillId="0" borderId="14" xfId="42" applyFont="1" applyBorder="1" applyAlignment="1">
      <alignment/>
    </xf>
    <xf numFmtId="43" fontId="0" fillId="0" borderId="16" xfId="42" applyFont="1" applyBorder="1" applyAlignment="1">
      <alignment/>
    </xf>
    <xf numFmtId="43" fontId="43" fillId="0" borderId="21" xfId="42" applyFont="1" applyBorder="1" applyAlignment="1">
      <alignment/>
    </xf>
    <xf numFmtId="175" fontId="0" fillId="0" borderId="14" xfId="42" applyNumberFormat="1" applyFont="1" applyBorder="1" applyAlignment="1">
      <alignment vertical="top" wrapText="1"/>
    </xf>
    <xf numFmtId="175" fontId="0" fillId="0" borderId="16" xfId="42" applyNumberFormat="1" applyFont="1" applyBorder="1" applyAlignment="1">
      <alignment vertical="top" wrapText="1"/>
    </xf>
    <xf numFmtId="175" fontId="43" fillId="0" borderId="21" xfId="42" applyNumberFormat="1" applyFont="1" applyBorder="1" applyAlignment="1">
      <alignment vertical="top" wrapText="1"/>
    </xf>
    <xf numFmtId="175" fontId="45" fillId="0" borderId="0" xfId="42" applyNumberFormat="1" applyFont="1" applyBorder="1" applyAlignment="1">
      <alignment vertical="top" wrapText="1"/>
    </xf>
    <xf numFmtId="175" fontId="46" fillId="0" borderId="13" xfId="42" applyNumberFormat="1" applyFont="1" applyBorder="1" applyAlignment="1">
      <alignment vertical="top" wrapText="1"/>
    </xf>
    <xf numFmtId="175" fontId="24" fillId="0" borderId="10" xfId="42" applyNumberFormat="1" applyFont="1" applyBorder="1" applyAlignment="1">
      <alignment vertical="top"/>
    </xf>
    <xf numFmtId="174" fontId="0" fillId="0" borderId="16" xfId="42" applyNumberFormat="1" applyFont="1" applyBorder="1" applyAlignment="1">
      <alignment horizontal="center" vertical="top"/>
    </xf>
    <xf numFmtId="174" fontId="20" fillId="0" borderId="0" xfId="42" applyNumberFormat="1" applyFont="1" applyBorder="1" applyAlignment="1">
      <alignment horizontal="center" vertical="top"/>
    </xf>
    <xf numFmtId="174" fontId="24" fillId="0" borderId="14" xfId="42" applyNumberFormat="1" applyFont="1" applyBorder="1" applyAlignment="1">
      <alignment horizontal="center" vertical="top"/>
    </xf>
    <xf numFmtId="174" fontId="24" fillId="0" borderId="16" xfId="42" applyNumberFormat="1" applyFont="1" applyBorder="1" applyAlignment="1">
      <alignment horizontal="center" vertical="top"/>
    </xf>
    <xf numFmtId="174" fontId="0" fillId="0" borderId="14" xfId="42" applyNumberFormat="1" applyFont="1" applyBorder="1" applyAlignment="1">
      <alignment horizontal="center" vertical="top"/>
    </xf>
    <xf numFmtId="174" fontId="43" fillId="0" borderId="21" xfId="42" applyNumberFormat="1" applyFont="1" applyBorder="1" applyAlignment="1">
      <alignment horizontal="center" vertical="top"/>
    </xf>
    <xf numFmtId="174" fontId="45" fillId="0" borderId="0" xfId="42" applyNumberFormat="1" applyFont="1" applyBorder="1" applyAlignment="1">
      <alignment horizontal="center" vertical="top"/>
    </xf>
    <xf numFmtId="0" fontId="48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vertical="top" wrapText="1"/>
    </xf>
    <xf numFmtId="172" fontId="48" fillId="0" borderId="0" xfId="42" applyNumberFormat="1" applyFont="1" applyBorder="1" applyAlignment="1">
      <alignment vertical="top"/>
    </xf>
    <xf numFmtId="0" fontId="24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19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right"/>
    </xf>
    <xf numFmtId="0" fontId="21" fillId="0" borderId="18" xfId="0" applyFont="1" applyBorder="1" applyAlignment="1">
      <alignment horizontal="center" vertical="top"/>
    </xf>
    <xf numFmtId="0" fontId="24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43" fontId="0" fillId="0" borderId="14" xfId="42" applyNumberFormat="1" applyFont="1" applyBorder="1" applyAlignment="1">
      <alignment/>
    </xf>
    <xf numFmtId="43" fontId="0" fillId="0" borderId="16" xfId="42" applyNumberFormat="1" applyFont="1" applyBorder="1" applyAlignment="1">
      <alignment/>
    </xf>
    <xf numFmtId="0" fontId="0" fillId="0" borderId="14" xfId="0" applyFont="1" applyBorder="1" applyAlignment="1">
      <alignment/>
    </xf>
    <xf numFmtId="43" fontId="43" fillId="0" borderId="21" xfId="42" applyNumberFormat="1" applyFont="1" applyBorder="1" applyAlignment="1">
      <alignment/>
    </xf>
    <xf numFmtId="43" fontId="0" fillId="0" borderId="16" xfId="42" applyNumberFormat="1" applyFont="1" applyBorder="1" applyAlignment="1">
      <alignment horizontal="center"/>
    </xf>
    <xf numFmtId="0" fontId="25" fillId="0" borderId="13" xfId="0" applyFont="1" applyBorder="1" applyAlignment="1">
      <alignment horizontal="center" vertical="top"/>
    </xf>
    <xf numFmtId="173" fontId="0" fillId="0" borderId="14" xfId="42" applyNumberFormat="1" applyFont="1" applyBorder="1" applyAlignment="1">
      <alignment/>
    </xf>
    <xf numFmtId="0" fontId="25" fillId="0" borderId="10" xfId="0" applyFont="1" applyBorder="1" applyAlignment="1">
      <alignment horizontal="center" vertical="top"/>
    </xf>
    <xf numFmtId="173" fontId="0" fillId="0" borderId="16" xfId="42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23" fillId="0" borderId="24" xfId="0" applyFont="1" applyBorder="1" applyAlignment="1">
      <alignment horizontal="center" vertical="top"/>
    </xf>
    <xf numFmtId="0" fontId="23" fillId="0" borderId="21" xfId="0" applyFont="1" applyBorder="1" applyAlignment="1">
      <alignment horizontal="left" vertical="top"/>
    </xf>
    <xf numFmtId="173" fontId="43" fillId="0" borderId="21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right"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right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6" xfId="0" applyNumberFormat="1" applyFont="1" applyBorder="1" applyAlignment="1">
      <alignment/>
    </xf>
    <xf numFmtId="43" fontId="0" fillId="0" borderId="16" xfId="42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73" fontId="43" fillId="0" borderId="21" xfId="0" applyNumberFormat="1" applyFont="1" applyBorder="1" applyAlignment="1">
      <alignment/>
    </xf>
    <xf numFmtId="0" fontId="23" fillId="0" borderId="14" xfId="0" applyFont="1" applyBorder="1" applyAlignment="1">
      <alignment horizontal="centerContinuous" vertical="top"/>
    </xf>
    <xf numFmtId="172" fontId="23" fillId="0" borderId="14" xfId="42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top"/>
    </xf>
    <xf numFmtId="0" fontId="43" fillId="0" borderId="14" xfId="0" applyFont="1" applyBorder="1" applyAlignment="1">
      <alignment vertical="top" wrapText="1"/>
    </xf>
    <xf numFmtId="0" fontId="23" fillId="0" borderId="16" xfId="0" applyFont="1" applyBorder="1" applyAlignment="1">
      <alignment vertical="top"/>
    </xf>
    <xf numFmtId="172" fontId="23" fillId="0" borderId="16" xfId="42" applyNumberFormat="1" applyFont="1" applyBorder="1" applyAlignment="1">
      <alignment horizontal="center" vertical="top"/>
    </xf>
    <xf numFmtId="172" fontId="23" fillId="0" borderId="16" xfId="42" applyNumberFormat="1" applyFont="1" applyBorder="1" applyAlignment="1" quotePrefix="1">
      <alignment horizontal="center" vertical="top"/>
    </xf>
    <xf numFmtId="0" fontId="23" fillId="0" borderId="16" xfId="0" applyFont="1" applyFill="1" applyBorder="1" applyAlignment="1">
      <alignment horizontal="right" vertical="top"/>
    </xf>
    <xf numFmtId="0" fontId="17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3" fillId="0" borderId="15" xfId="0" applyFont="1" applyBorder="1" applyAlignment="1">
      <alignment vertical="top"/>
    </xf>
    <xf numFmtId="0" fontId="23" fillId="0" borderId="15" xfId="0" applyFont="1" applyBorder="1" applyAlignment="1">
      <alignment horizontal="right"/>
    </xf>
    <xf numFmtId="0" fontId="23" fillId="0" borderId="15" xfId="0" applyFont="1" applyBorder="1" applyAlignment="1">
      <alignment horizontal="right" vertical="center"/>
    </xf>
    <xf numFmtId="172" fontId="1" fillId="0" borderId="14" xfId="42" applyNumberFormat="1" applyFont="1" applyBorder="1" applyAlignment="1">
      <alignment vertical="top"/>
    </xf>
    <xf numFmtId="173" fontId="1" fillId="0" borderId="14" xfId="42" applyNumberFormat="1" applyFont="1" applyBorder="1" applyAlignment="1">
      <alignment vertical="top"/>
    </xf>
    <xf numFmtId="175" fontId="1" fillId="0" borderId="14" xfId="42" applyNumberFormat="1" applyFont="1" applyBorder="1" applyAlignment="1">
      <alignment vertical="top" wrapText="1"/>
    </xf>
    <xf numFmtId="172" fontId="1" fillId="0" borderId="16" xfId="42" applyNumberFormat="1" applyFont="1" applyBorder="1" applyAlignment="1">
      <alignment vertical="top"/>
    </xf>
    <xf numFmtId="173" fontId="1" fillId="0" borderId="16" xfId="42" applyNumberFormat="1" applyFont="1" applyBorder="1" applyAlignment="1">
      <alignment vertical="top"/>
    </xf>
    <xf numFmtId="175" fontId="1" fillId="0" borderId="16" xfId="42" applyNumberFormat="1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43" fillId="0" borderId="24" xfId="0" applyFont="1" applyBorder="1" applyAlignment="1">
      <alignment horizontal="left" vertical="top"/>
    </xf>
    <xf numFmtId="0" fontId="43" fillId="0" borderId="21" xfId="0" applyFont="1" applyBorder="1" applyAlignment="1">
      <alignment vertical="top"/>
    </xf>
    <xf numFmtId="173" fontId="17" fillId="0" borderId="21" xfId="42" applyNumberFormat="1" applyFont="1" applyBorder="1" applyAlignment="1">
      <alignment vertical="top"/>
    </xf>
    <xf numFmtId="175" fontId="17" fillId="0" borderId="21" xfId="42" applyNumberFormat="1" applyFont="1" applyBorder="1" applyAlignment="1">
      <alignment vertical="top" wrapText="1"/>
    </xf>
    <xf numFmtId="172" fontId="1" fillId="0" borderId="0" xfId="42" applyNumberFormat="1" applyFont="1" applyBorder="1" applyAlignment="1">
      <alignment/>
    </xf>
    <xf numFmtId="172" fontId="21" fillId="0" borderId="11" xfId="42" applyNumberFormat="1" applyFont="1" applyBorder="1" applyAlignment="1">
      <alignment vertical="top"/>
    </xf>
    <xf numFmtId="172" fontId="21" fillId="0" borderId="15" xfId="42" applyNumberFormat="1" applyFont="1" applyBorder="1" applyAlignment="1">
      <alignment vertical="top" wrapText="1"/>
    </xf>
    <xf numFmtId="172" fontId="21" fillId="0" borderId="15" xfId="42" applyNumberFormat="1" applyFont="1" applyBorder="1" applyAlignment="1">
      <alignment vertical="top"/>
    </xf>
    <xf numFmtId="172" fontId="21" fillId="0" borderId="20" xfId="42" applyNumberFormat="1" applyFont="1" applyBorder="1" applyAlignment="1">
      <alignment horizontal="right" vertical="top"/>
    </xf>
    <xf numFmtId="172" fontId="21" fillId="0" borderId="15" xfId="42" applyNumberFormat="1" applyFont="1" applyBorder="1" applyAlignment="1">
      <alignment horizontal="right" vertical="top"/>
    </xf>
    <xf numFmtId="172" fontId="24" fillId="0" borderId="20" xfId="42" applyNumberFormat="1" applyFont="1" applyBorder="1" applyAlignment="1">
      <alignment horizontal="right" vertical="top"/>
    </xf>
    <xf numFmtId="172" fontId="24" fillId="0" borderId="15" xfId="42" applyNumberFormat="1" applyFont="1" applyBorder="1" applyAlignment="1">
      <alignment horizontal="right" vertical="top"/>
    </xf>
    <xf numFmtId="174" fontId="24" fillId="0" borderId="15" xfId="42" applyNumberFormat="1" applyFont="1" applyBorder="1" applyAlignment="1">
      <alignment horizontal="center" vertical="top"/>
    </xf>
    <xf numFmtId="175" fontId="21" fillId="0" borderId="11" xfId="42" applyNumberFormat="1" applyFont="1" applyBorder="1" applyAlignment="1">
      <alignment horizontal="right" vertical="top"/>
    </xf>
    <xf numFmtId="172" fontId="23" fillId="0" borderId="15" xfId="42" applyNumberFormat="1" applyFont="1" applyBorder="1" applyAlignment="1">
      <alignment horizontal="center" vertical="top"/>
    </xf>
    <xf numFmtId="172" fontId="17" fillId="0" borderId="15" xfId="42" applyNumberFormat="1" applyFont="1" applyBorder="1" applyAlignment="1">
      <alignment horizontal="center"/>
    </xf>
    <xf numFmtId="172" fontId="0" fillId="0" borderId="16" xfId="42" applyNumberFormat="1" applyFont="1" applyBorder="1" applyAlignment="1">
      <alignment/>
    </xf>
    <xf numFmtId="172" fontId="47" fillId="0" borderId="16" xfId="42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72" fontId="28" fillId="0" borderId="0" xfId="42" applyNumberFormat="1" applyFont="1" applyBorder="1" applyAlignment="1">
      <alignment horizontal="center" vertical="top"/>
    </xf>
    <xf numFmtId="172" fontId="24" fillId="0" borderId="18" xfId="42" applyNumberFormat="1" applyFont="1" applyBorder="1" applyAlignment="1">
      <alignment horizontal="center" vertical="top"/>
    </xf>
    <xf numFmtId="172" fontId="24" fillId="0" borderId="16" xfId="42" applyNumberFormat="1" applyFont="1" applyBorder="1" applyAlignment="1">
      <alignment horizontal="center" vertical="top"/>
    </xf>
    <xf numFmtId="172" fontId="24" fillId="0" borderId="19" xfId="42" applyNumberFormat="1" applyFont="1" applyBorder="1" applyAlignment="1">
      <alignment horizontal="center" vertical="top"/>
    </xf>
    <xf numFmtId="172" fontId="24" fillId="0" borderId="14" xfId="42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172" fontId="21" fillId="0" borderId="0" xfId="42" applyNumberFormat="1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3">
      <selection activeCell="E18" sqref="E18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5.7109375" style="4" bestFit="1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09" t="s">
        <v>48</v>
      </c>
      <c r="B1" s="209"/>
      <c r="C1" s="209"/>
      <c r="D1" s="209"/>
      <c r="E1" s="209"/>
      <c r="F1" s="209"/>
      <c r="G1" s="209"/>
    </row>
    <row r="2" spans="1:10" ht="15.75">
      <c r="A2" s="5"/>
      <c r="B2" s="5"/>
      <c r="C2" s="6"/>
      <c r="D2" s="5"/>
      <c r="E2" s="5"/>
      <c r="F2" s="7" t="s">
        <v>49</v>
      </c>
      <c r="G2" s="5"/>
      <c r="I2" s="55"/>
      <c r="J2" s="55"/>
    </row>
    <row r="3" spans="1:7" ht="15.75">
      <c r="A3" s="8"/>
      <c r="B3" s="9" t="s">
        <v>50</v>
      </c>
      <c r="C3" s="10" t="s">
        <v>51</v>
      </c>
      <c r="D3" s="11" t="s">
        <v>52</v>
      </c>
      <c r="E3" s="11" t="s">
        <v>53</v>
      </c>
      <c r="F3" s="210" t="s">
        <v>54</v>
      </c>
      <c r="G3" s="211"/>
    </row>
    <row r="4" spans="1:7" ht="15.75">
      <c r="A4" s="2"/>
      <c r="B4" s="12"/>
      <c r="C4" s="18"/>
      <c r="D4" s="12"/>
      <c r="E4" s="12"/>
      <c r="F4" s="3"/>
      <c r="G4" s="12"/>
    </row>
    <row r="5" spans="1:7" ht="15.75">
      <c r="A5" s="35" t="s">
        <v>69</v>
      </c>
      <c r="B5" s="42">
        <v>8.84</v>
      </c>
      <c r="C5" s="42">
        <v>106.73</v>
      </c>
      <c r="D5" s="45">
        <f>+B5+C5</f>
        <v>115.57000000000001</v>
      </c>
      <c r="E5" s="50">
        <f>+C5-B5</f>
        <v>97.89</v>
      </c>
      <c r="F5" s="16" t="s">
        <v>55</v>
      </c>
      <c r="G5" s="17">
        <f>C5/B5</f>
        <v>12.073529411764707</v>
      </c>
    </row>
    <row r="6" spans="1:7" ht="15.75">
      <c r="A6" s="36" t="s">
        <v>56</v>
      </c>
      <c r="B6" s="29">
        <f>+B5*100/D5</f>
        <v>7.64904386951631</v>
      </c>
      <c r="C6" s="29">
        <f>+C5*100/D5</f>
        <v>92.35095613048368</v>
      </c>
      <c r="D6" s="46"/>
      <c r="E6" s="51"/>
      <c r="F6" s="15"/>
      <c r="G6" s="14"/>
    </row>
    <row r="7" spans="1:7" ht="15.75">
      <c r="A7" s="37"/>
      <c r="B7" s="40"/>
      <c r="C7" s="27"/>
      <c r="D7" s="47"/>
      <c r="E7" s="52"/>
      <c r="F7" s="3"/>
      <c r="G7" s="28"/>
    </row>
    <row r="8" spans="1:7" ht="15.75">
      <c r="A8" s="22" t="s">
        <v>70</v>
      </c>
      <c r="B8" s="41">
        <v>9.62</v>
      </c>
      <c r="C8" s="43">
        <v>85.81</v>
      </c>
      <c r="D8" s="45">
        <f>+B8+C8</f>
        <v>95.43</v>
      </c>
      <c r="E8" s="50">
        <f>+C8-B8</f>
        <v>76.19</v>
      </c>
      <c r="F8" s="16" t="s">
        <v>55</v>
      </c>
      <c r="G8" s="17">
        <f>C8/B8</f>
        <v>8.919958419958421</v>
      </c>
    </row>
    <row r="9" spans="1:7" ht="15.75">
      <c r="A9" s="23" t="s">
        <v>56</v>
      </c>
      <c r="B9" s="29">
        <f>+B8*100/D8</f>
        <v>10.080687414859057</v>
      </c>
      <c r="C9" s="39">
        <f>+C8*100/D8</f>
        <v>89.91931258514093</v>
      </c>
      <c r="D9" s="48"/>
      <c r="E9" s="53"/>
      <c r="F9" s="15"/>
      <c r="G9" s="18"/>
    </row>
    <row r="10" spans="1:7" ht="15.75">
      <c r="A10" s="2"/>
      <c r="B10" s="2"/>
      <c r="C10" s="12"/>
      <c r="D10" s="49"/>
      <c r="E10" s="54"/>
      <c r="F10" s="3"/>
      <c r="G10" s="12"/>
    </row>
    <row r="11" spans="1:7" ht="15.75">
      <c r="A11" s="22" t="s">
        <v>90</v>
      </c>
      <c r="B11" s="38">
        <v>20.77</v>
      </c>
      <c r="C11" s="44">
        <v>150.73</v>
      </c>
      <c r="D11" s="45">
        <f>+B11+C11</f>
        <v>171.5</v>
      </c>
      <c r="E11" s="50">
        <f>+C11-B11</f>
        <v>129.95999999999998</v>
      </c>
      <c r="F11" s="13" t="s">
        <v>55</v>
      </c>
      <c r="G11" s="17">
        <f>C11/B11</f>
        <v>7.257101588830043</v>
      </c>
    </row>
    <row r="12" spans="1:7" ht="15.75">
      <c r="A12" s="23" t="s">
        <v>56</v>
      </c>
      <c r="B12" s="34">
        <f>+B11*100/D11</f>
        <v>12.110787172011662</v>
      </c>
      <c r="C12" s="29">
        <f>+C11*100/D11</f>
        <v>87.88921282798833</v>
      </c>
      <c r="D12" s="15"/>
      <c r="E12" s="1"/>
      <c r="F12" s="15"/>
      <c r="G12" s="18"/>
    </row>
    <row r="13" spans="1:7" ht="15.75">
      <c r="A13" s="2"/>
      <c r="B13" s="37"/>
      <c r="C13" s="2"/>
      <c r="D13" s="3"/>
      <c r="E13" s="2"/>
      <c r="F13" s="3"/>
      <c r="G13" s="12"/>
    </row>
    <row r="14" spans="1:7" ht="47.25">
      <c r="A14" s="24" t="s">
        <v>71</v>
      </c>
      <c r="B14" s="31">
        <f>+B8/B5*100-100</f>
        <v>8.823529411764696</v>
      </c>
      <c r="C14" s="31">
        <f>+C8/C5*100-100</f>
        <v>-19.60086198819451</v>
      </c>
      <c r="D14" s="32">
        <f>D8/D5*100-100</f>
        <v>-17.426667820368607</v>
      </c>
      <c r="E14" s="32">
        <f>E8/E5*100-100</f>
        <v>-22.16773929921341</v>
      </c>
      <c r="F14" s="15"/>
      <c r="G14" s="18"/>
    </row>
    <row r="15" spans="1:7" ht="15.75">
      <c r="A15" s="25"/>
      <c r="B15" s="30"/>
      <c r="C15" s="33"/>
      <c r="D15" s="33"/>
      <c r="E15" s="33"/>
      <c r="F15" s="3"/>
      <c r="G15" s="12"/>
    </row>
    <row r="16" spans="1:7" ht="47.25">
      <c r="A16" s="24" t="s">
        <v>91</v>
      </c>
      <c r="B16" s="31">
        <f>+B11/B8*100-100</f>
        <v>115.90436590436593</v>
      </c>
      <c r="C16" s="31">
        <f>+C11/C8*100-100</f>
        <v>75.65551800489453</v>
      </c>
      <c r="D16" s="32">
        <f>D11/D8*100-100</f>
        <v>79.71287854972229</v>
      </c>
      <c r="E16" s="32">
        <f>E11/E8*100-100</f>
        <v>70.57356608478798</v>
      </c>
      <c r="F16" s="15"/>
      <c r="G16" s="18"/>
    </row>
    <row r="17" spans="1:7" ht="15.75">
      <c r="A17" s="2"/>
      <c r="B17" s="2"/>
      <c r="C17" s="12"/>
      <c r="D17" s="12"/>
      <c r="E17" s="12"/>
      <c r="F17" s="3"/>
      <c r="G17" s="12"/>
    </row>
    <row r="18" ht="15.75">
      <c r="E18" s="4" t="s">
        <v>131</v>
      </c>
    </row>
    <row r="20" spans="2:7" ht="15.75">
      <c r="B20" s="57"/>
      <c r="C20" s="56"/>
      <c r="D20" s="19"/>
      <c r="E20" s="19"/>
      <c r="F20" s="19"/>
      <c r="G20" s="19"/>
    </row>
    <row r="21" spans="2:7" ht="15.75">
      <c r="B21" s="19"/>
      <c r="C21" s="19"/>
      <c r="D21" s="58"/>
      <c r="E21" s="58"/>
      <c r="F21" s="19"/>
      <c r="G21" s="19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4">
      <selection activeCell="L34" sqref="L34"/>
    </sheetView>
  </sheetViews>
  <sheetFormatPr defaultColWidth="9.140625" defaultRowHeight="15"/>
  <cols>
    <col min="1" max="1" width="5.7109375" style="26" bestFit="1" customWidth="1"/>
    <col min="2" max="2" width="38.28125" style="26" bestFit="1" customWidth="1"/>
    <col min="3" max="3" width="7.57421875" style="26" bestFit="1" customWidth="1"/>
    <col min="4" max="4" width="14.28125" style="26" bestFit="1" customWidth="1"/>
    <col min="5" max="5" width="15.28125" style="26" bestFit="1" customWidth="1"/>
    <col min="6" max="8" width="13.28125" style="26" bestFit="1" customWidth="1"/>
    <col min="9" max="9" width="14.28125" style="26" bestFit="1" customWidth="1"/>
    <col min="10" max="10" width="10.57421875" style="120" bestFit="1" customWidth="1"/>
    <col min="11" max="11" width="13.57421875" style="111" bestFit="1" customWidth="1"/>
    <col min="12" max="16384" width="9.140625" style="26" customWidth="1"/>
  </cols>
  <sheetData>
    <row r="1" spans="1:11" ht="18.75">
      <c r="A1" s="212" t="s">
        <v>59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8.75">
      <c r="A2" s="212" t="s">
        <v>92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0" ht="15.75">
      <c r="A3" s="59"/>
      <c r="B3" s="59"/>
      <c r="C3" s="59"/>
      <c r="D3" s="59"/>
      <c r="E3" s="59" t="s">
        <v>60</v>
      </c>
      <c r="F3" s="59"/>
      <c r="G3" s="59"/>
      <c r="H3" s="59"/>
      <c r="I3" s="59" t="s">
        <v>61</v>
      </c>
      <c r="J3" s="115"/>
    </row>
    <row r="4" spans="1:11" s="63" customFormat="1" ht="15.75">
      <c r="A4" s="60" t="s">
        <v>0</v>
      </c>
      <c r="B4" s="61" t="s">
        <v>1</v>
      </c>
      <c r="C4" s="62"/>
      <c r="D4" s="215" t="s">
        <v>78</v>
      </c>
      <c r="E4" s="216"/>
      <c r="F4" s="215" t="s">
        <v>78</v>
      </c>
      <c r="G4" s="216"/>
      <c r="H4" s="215" t="s">
        <v>95</v>
      </c>
      <c r="I4" s="216"/>
      <c r="J4" s="116" t="s">
        <v>57</v>
      </c>
      <c r="K4" s="112" t="s">
        <v>76</v>
      </c>
    </row>
    <row r="5" spans="1:11" ht="15.75">
      <c r="A5" s="64"/>
      <c r="B5" s="65"/>
      <c r="C5" s="66" t="s">
        <v>2</v>
      </c>
      <c r="D5" s="213" t="s">
        <v>62</v>
      </c>
      <c r="E5" s="214"/>
      <c r="F5" s="213" t="s">
        <v>75</v>
      </c>
      <c r="G5" s="214"/>
      <c r="H5" s="213" t="s">
        <v>75</v>
      </c>
      <c r="I5" s="214"/>
      <c r="J5" s="117" t="s">
        <v>58</v>
      </c>
      <c r="K5" s="113" t="s">
        <v>72</v>
      </c>
    </row>
    <row r="6" spans="1:11" ht="15.75">
      <c r="A6" s="196"/>
      <c r="B6" s="197"/>
      <c r="C6" s="198"/>
      <c r="D6" s="199" t="s">
        <v>3</v>
      </c>
      <c r="E6" s="200" t="s">
        <v>4</v>
      </c>
      <c r="F6" s="201" t="s">
        <v>3</v>
      </c>
      <c r="G6" s="202" t="s">
        <v>4</v>
      </c>
      <c r="H6" s="201" t="s">
        <v>3</v>
      </c>
      <c r="I6" s="202" t="s">
        <v>4</v>
      </c>
      <c r="J6" s="203"/>
      <c r="K6" s="204" t="s">
        <v>89</v>
      </c>
    </row>
    <row r="7" spans="1:11" ht="15.75">
      <c r="A7" s="89">
        <v>1</v>
      </c>
      <c r="B7" s="83" t="s">
        <v>67</v>
      </c>
      <c r="C7" s="82"/>
      <c r="D7" s="90"/>
      <c r="E7" s="91">
        <v>53651598.20518</v>
      </c>
      <c r="F7" s="92"/>
      <c r="G7" s="93">
        <v>2270551.86534</v>
      </c>
      <c r="H7" s="92"/>
      <c r="I7" s="93">
        <v>8986424.82028</v>
      </c>
      <c r="J7" s="118">
        <f>+I7/G7*100-100</f>
        <v>295.7815259566574</v>
      </c>
      <c r="K7" s="108">
        <f>+I7*100/$I$37</f>
        <v>43.27654342301599</v>
      </c>
    </row>
    <row r="8" spans="1:11" ht="15.75">
      <c r="A8" s="67">
        <v>2</v>
      </c>
      <c r="B8" s="86" t="s">
        <v>66</v>
      </c>
      <c r="C8" s="74"/>
      <c r="D8" s="81"/>
      <c r="E8" s="94">
        <v>544.69622</v>
      </c>
      <c r="F8" s="95"/>
      <c r="G8" s="114" t="s">
        <v>98</v>
      </c>
      <c r="H8" s="72"/>
      <c r="I8" s="94">
        <v>2155955.16096</v>
      </c>
      <c r="J8" s="114" t="s">
        <v>98</v>
      </c>
      <c r="K8" s="109">
        <f aca="true" t="shared" si="0" ref="K8:K37">+I8*100/$I$37</f>
        <v>10.382581394416398</v>
      </c>
    </row>
    <row r="9" spans="1:11" ht="15.75">
      <c r="A9" s="67">
        <v>3</v>
      </c>
      <c r="B9" s="73" t="s">
        <v>5</v>
      </c>
      <c r="C9" s="73"/>
      <c r="D9" s="81"/>
      <c r="E9" s="94">
        <v>8529221.1185</v>
      </c>
      <c r="F9" s="95"/>
      <c r="G9" s="70">
        <v>552549.70718</v>
      </c>
      <c r="H9" s="95"/>
      <c r="I9" s="70">
        <v>1101124.9784799998</v>
      </c>
      <c r="J9" s="114">
        <f aca="true" t="shared" si="1" ref="J9:J37">+I9/G9*100-100</f>
        <v>99.28070980251093</v>
      </c>
      <c r="K9" s="109">
        <f t="shared" si="0"/>
        <v>5.302763212108246</v>
      </c>
    </row>
    <row r="10" spans="1:11" ht="15.75">
      <c r="A10" s="67">
        <v>4</v>
      </c>
      <c r="B10" s="73" t="s">
        <v>6</v>
      </c>
      <c r="C10" s="73" t="s">
        <v>7</v>
      </c>
      <c r="D10" s="81">
        <v>440656.427563399</v>
      </c>
      <c r="E10" s="94">
        <v>7244050.4344</v>
      </c>
      <c r="F10" s="96">
        <v>30900.0550137758</v>
      </c>
      <c r="G10" s="79">
        <v>682949.88457</v>
      </c>
      <c r="H10" s="81">
        <v>34301.4110919237</v>
      </c>
      <c r="I10" s="94">
        <v>801222.2882</v>
      </c>
      <c r="J10" s="114">
        <f t="shared" si="1"/>
        <v>17.31787445933412</v>
      </c>
      <c r="K10" s="109">
        <f t="shared" si="0"/>
        <v>3.858501221589827</v>
      </c>
    </row>
    <row r="11" spans="1:11" ht="15.75">
      <c r="A11" s="67">
        <v>5</v>
      </c>
      <c r="B11" s="74" t="s">
        <v>64</v>
      </c>
      <c r="C11" s="73"/>
      <c r="D11" s="81"/>
      <c r="E11" s="94">
        <v>7169161.93027</v>
      </c>
      <c r="F11" s="95"/>
      <c r="G11" s="97">
        <v>485492.14699000004</v>
      </c>
      <c r="H11" s="95"/>
      <c r="I11" s="70">
        <v>797161.19058</v>
      </c>
      <c r="J11" s="114">
        <f t="shared" si="1"/>
        <v>64.19651595238258</v>
      </c>
      <c r="K11" s="109">
        <f t="shared" si="0"/>
        <v>3.8389439147618196</v>
      </c>
    </row>
    <row r="12" spans="1:11" ht="15.75">
      <c r="A12" s="67">
        <v>6</v>
      </c>
      <c r="B12" s="85" t="s">
        <v>94</v>
      </c>
      <c r="C12" s="74"/>
      <c r="D12" s="81"/>
      <c r="E12" s="94">
        <v>2246131.5404</v>
      </c>
      <c r="F12" s="96"/>
      <c r="G12" s="79">
        <v>15747</v>
      </c>
      <c r="H12" s="95"/>
      <c r="I12" s="94">
        <v>791922.72475</v>
      </c>
      <c r="J12" s="114">
        <f t="shared" si="1"/>
        <v>4929.0387041976255</v>
      </c>
      <c r="K12" s="109">
        <f t="shared" si="0"/>
        <v>3.8137166749533513</v>
      </c>
    </row>
    <row r="13" spans="1:11" ht="15.75">
      <c r="A13" s="67">
        <v>7</v>
      </c>
      <c r="B13" s="73" t="s">
        <v>8</v>
      </c>
      <c r="C13" s="73" t="s">
        <v>9</v>
      </c>
      <c r="D13" s="81">
        <v>11863527.440017708</v>
      </c>
      <c r="E13" s="94">
        <v>5319176.459500003</v>
      </c>
      <c r="F13" s="96">
        <v>884105</v>
      </c>
      <c r="G13" s="70">
        <v>516339.93952</v>
      </c>
      <c r="H13" s="95">
        <v>1210017.049987793</v>
      </c>
      <c r="I13" s="97">
        <v>629961.50217</v>
      </c>
      <c r="J13" s="114">
        <f t="shared" si="1"/>
        <v>22.005185722341153</v>
      </c>
      <c r="K13" s="109">
        <f t="shared" si="0"/>
        <v>3.03374888776279</v>
      </c>
    </row>
    <row r="14" spans="1:11" ht="15.75">
      <c r="A14" s="67">
        <v>8</v>
      </c>
      <c r="B14" s="74" t="s">
        <v>93</v>
      </c>
      <c r="C14" s="74"/>
      <c r="D14" s="81"/>
      <c r="E14" s="94">
        <v>4042388.4598399997</v>
      </c>
      <c r="F14" s="95"/>
      <c r="G14" s="70">
        <v>415139.27249</v>
      </c>
      <c r="H14" s="95"/>
      <c r="I14" s="70">
        <v>500157.14752</v>
      </c>
      <c r="J14" s="114">
        <f t="shared" si="1"/>
        <v>20.47936214756649</v>
      </c>
      <c r="K14" s="109">
        <f t="shared" si="0"/>
        <v>2.408641138813496</v>
      </c>
    </row>
    <row r="15" spans="1:11" ht="15.75">
      <c r="A15" s="67">
        <v>9</v>
      </c>
      <c r="B15" s="84" t="s">
        <v>13</v>
      </c>
      <c r="C15" s="73"/>
      <c r="D15" s="81"/>
      <c r="E15" s="94">
        <v>4229918.17495</v>
      </c>
      <c r="F15" s="95"/>
      <c r="G15" s="70">
        <v>134518.33634</v>
      </c>
      <c r="H15" s="95"/>
      <c r="I15" s="70">
        <v>459152.95684</v>
      </c>
      <c r="J15" s="114">
        <f t="shared" si="1"/>
        <v>241.33112951937954</v>
      </c>
      <c r="K15" s="109">
        <f t="shared" si="0"/>
        <v>2.211174440546125</v>
      </c>
    </row>
    <row r="16" spans="1:11" ht="15.75">
      <c r="A16" s="67">
        <v>10</v>
      </c>
      <c r="B16" s="73" t="s">
        <v>11</v>
      </c>
      <c r="C16" s="73" t="s">
        <v>12</v>
      </c>
      <c r="D16" s="81">
        <v>8857341.5</v>
      </c>
      <c r="E16" s="94">
        <v>7022493.4666</v>
      </c>
      <c r="F16" s="95">
        <v>595280</v>
      </c>
      <c r="G16" s="70">
        <v>476264</v>
      </c>
      <c r="H16" s="81">
        <v>453150</v>
      </c>
      <c r="I16" s="94">
        <v>356578</v>
      </c>
      <c r="J16" s="114">
        <f t="shared" si="1"/>
        <v>-25.13017990022341</v>
      </c>
      <c r="K16" s="109">
        <f t="shared" si="0"/>
        <v>1.7171971734373646</v>
      </c>
    </row>
    <row r="17" spans="1:11" ht="15.75">
      <c r="A17" s="67">
        <v>11</v>
      </c>
      <c r="B17" s="73" t="s">
        <v>14</v>
      </c>
      <c r="C17" s="73" t="s">
        <v>12</v>
      </c>
      <c r="D17" s="81">
        <v>11920735.719331186</v>
      </c>
      <c r="E17" s="94">
        <v>3797139.854</v>
      </c>
      <c r="F17" s="95">
        <v>2829746.6099038683</v>
      </c>
      <c r="G17" s="70">
        <v>786343.38916</v>
      </c>
      <c r="H17" s="95">
        <v>1133279.700000763</v>
      </c>
      <c r="I17" s="79">
        <v>330778.20495</v>
      </c>
      <c r="J17" s="114">
        <f t="shared" si="1"/>
        <v>-57.93463650742343</v>
      </c>
      <c r="K17" s="109">
        <f t="shared" si="0"/>
        <v>1.592951327829606</v>
      </c>
    </row>
    <row r="18" spans="1:11" ht="15.75">
      <c r="A18" s="67">
        <v>12</v>
      </c>
      <c r="B18" s="73" t="s">
        <v>15</v>
      </c>
      <c r="C18" s="73"/>
      <c r="D18" s="81"/>
      <c r="E18" s="94">
        <v>3290506.9815200004</v>
      </c>
      <c r="F18" s="95"/>
      <c r="G18" s="70">
        <v>231138.99616</v>
      </c>
      <c r="H18" s="95"/>
      <c r="I18" s="70">
        <v>310675.08713</v>
      </c>
      <c r="J18" s="114">
        <f t="shared" si="1"/>
        <v>34.41050289711529</v>
      </c>
      <c r="K18" s="109">
        <f t="shared" si="0"/>
        <v>1.496139362150898</v>
      </c>
    </row>
    <row r="19" spans="1:11" ht="15.75">
      <c r="A19" s="67">
        <v>13</v>
      </c>
      <c r="B19" s="73" t="s">
        <v>16</v>
      </c>
      <c r="C19" s="73"/>
      <c r="D19" s="81"/>
      <c r="E19" s="94">
        <v>2544546.82278</v>
      </c>
      <c r="F19" s="95"/>
      <c r="G19" s="79">
        <v>260585.38208</v>
      </c>
      <c r="H19" s="95"/>
      <c r="I19" s="94">
        <v>260374.9217</v>
      </c>
      <c r="J19" s="114">
        <f t="shared" si="1"/>
        <v>-0.08076446127564907</v>
      </c>
      <c r="K19" s="109">
        <f t="shared" si="0"/>
        <v>1.2539053995962037</v>
      </c>
    </row>
    <row r="20" spans="1:11" ht="15.75">
      <c r="A20" s="67">
        <v>14</v>
      </c>
      <c r="B20" s="73" t="s">
        <v>23</v>
      </c>
      <c r="C20" s="73"/>
      <c r="D20" s="81"/>
      <c r="E20" s="94">
        <v>1795431.09785</v>
      </c>
      <c r="F20" s="95"/>
      <c r="G20" s="70">
        <v>189657.73218</v>
      </c>
      <c r="H20" s="95"/>
      <c r="I20" s="70">
        <v>183992.81564</v>
      </c>
      <c r="J20" s="114">
        <f t="shared" si="1"/>
        <v>-2.9869156795693215</v>
      </c>
      <c r="K20" s="109">
        <f t="shared" si="0"/>
        <v>0.8860668435792172</v>
      </c>
    </row>
    <row r="21" spans="1:11" ht="15.75">
      <c r="A21" s="67">
        <v>15</v>
      </c>
      <c r="B21" s="74" t="s">
        <v>10</v>
      </c>
      <c r="C21" s="73"/>
      <c r="D21" s="81"/>
      <c r="E21" s="94">
        <v>2150431.5760299996</v>
      </c>
      <c r="F21" s="95"/>
      <c r="G21" s="70">
        <v>192508.87511999998</v>
      </c>
      <c r="H21" s="95"/>
      <c r="I21" s="70">
        <v>148718.75459999996</v>
      </c>
      <c r="J21" s="114">
        <f t="shared" si="1"/>
        <v>-22.747065813305255</v>
      </c>
      <c r="K21" s="109">
        <f t="shared" si="0"/>
        <v>0.7161951243100948</v>
      </c>
    </row>
    <row r="22" spans="1:11" ht="15.75">
      <c r="A22" s="67">
        <v>16</v>
      </c>
      <c r="B22" s="73" t="s">
        <v>19</v>
      </c>
      <c r="C22" s="73"/>
      <c r="D22" s="81"/>
      <c r="E22" s="94">
        <v>1695037.98507</v>
      </c>
      <c r="F22" s="95"/>
      <c r="G22" s="70">
        <v>141285.974</v>
      </c>
      <c r="H22" s="96"/>
      <c r="I22" s="79">
        <v>115014.46106</v>
      </c>
      <c r="J22" s="114">
        <f t="shared" si="1"/>
        <v>-18.59456547328611</v>
      </c>
      <c r="K22" s="109">
        <f t="shared" si="0"/>
        <v>0.553883042242241</v>
      </c>
    </row>
    <row r="23" spans="1:11" ht="15.75">
      <c r="A23" s="67">
        <v>17</v>
      </c>
      <c r="B23" s="85" t="s">
        <v>77</v>
      </c>
      <c r="C23" s="73"/>
      <c r="D23" s="81"/>
      <c r="E23" s="94">
        <v>387175.81203000003</v>
      </c>
      <c r="F23" s="95"/>
      <c r="G23" s="79">
        <v>17375.179</v>
      </c>
      <c r="H23" s="95"/>
      <c r="I23" s="94">
        <v>102833.788</v>
      </c>
      <c r="J23" s="114">
        <f t="shared" si="1"/>
        <v>491.8430423076504</v>
      </c>
      <c r="K23" s="109">
        <f t="shared" si="0"/>
        <v>0.49522373810907344</v>
      </c>
    </row>
    <row r="24" spans="1:11" ht="15.75">
      <c r="A24" s="67">
        <v>18</v>
      </c>
      <c r="B24" s="73" t="s">
        <v>25</v>
      </c>
      <c r="C24" s="73"/>
      <c r="D24" s="81"/>
      <c r="E24" s="94">
        <v>610908.3598800002</v>
      </c>
      <c r="F24" s="95"/>
      <c r="G24" s="70">
        <v>81651.1946</v>
      </c>
      <c r="H24" s="95"/>
      <c r="I24" s="79">
        <v>102696.12700999998</v>
      </c>
      <c r="J24" s="114">
        <f t="shared" si="1"/>
        <v>25.774188011696268</v>
      </c>
      <c r="K24" s="109">
        <f t="shared" si="0"/>
        <v>0.4945607946214756</v>
      </c>
    </row>
    <row r="25" spans="1:11" ht="15.75">
      <c r="A25" s="67">
        <v>19</v>
      </c>
      <c r="B25" s="84" t="s">
        <v>79</v>
      </c>
      <c r="C25" s="73" t="s">
        <v>12</v>
      </c>
      <c r="D25" s="81">
        <v>7682498</v>
      </c>
      <c r="E25" s="94">
        <v>1125089.285</v>
      </c>
      <c r="F25" s="96">
        <v>409601</v>
      </c>
      <c r="G25" s="79">
        <v>45165.88</v>
      </c>
      <c r="H25" s="81">
        <v>586100</v>
      </c>
      <c r="I25" s="94">
        <v>99618.88</v>
      </c>
      <c r="J25" s="114">
        <f t="shared" si="1"/>
        <v>120.56224743102538</v>
      </c>
      <c r="K25" s="109">
        <f t="shared" si="0"/>
        <v>0.47974148477190404</v>
      </c>
    </row>
    <row r="26" spans="1:11" ht="15.75">
      <c r="A26" s="67">
        <v>20</v>
      </c>
      <c r="B26" s="73" t="s">
        <v>80</v>
      </c>
      <c r="C26" s="73"/>
      <c r="D26" s="81"/>
      <c r="E26" s="94">
        <v>927407.09875</v>
      </c>
      <c r="F26" s="96"/>
      <c r="G26" s="79">
        <v>85228.65</v>
      </c>
      <c r="H26" s="95"/>
      <c r="I26" s="94">
        <v>95666.3465</v>
      </c>
      <c r="J26" s="114">
        <f t="shared" si="1"/>
        <v>12.24669932000566</v>
      </c>
      <c r="K26" s="109">
        <f t="shared" si="0"/>
        <v>0.460706997635523</v>
      </c>
    </row>
    <row r="27" spans="1:11" ht="15.75">
      <c r="A27" s="67">
        <v>21</v>
      </c>
      <c r="B27" s="73" t="s">
        <v>17</v>
      </c>
      <c r="C27" s="73"/>
      <c r="D27" s="81"/>
      <c r="E27" s="94">
        <v>795560.0244600001</v>
      </c>
      <c r="F27" s="95"/>
      <c r="G27" s="79">
        <v>44897.45599</v>
      </c>
      <c r="H27" s="96"/>
      <c r="I27" s="79">
        <v>71754.19809</v>
      </c>
      <c r="J27" s="114">
        <f t="shared" si="1"/>
        <v>59.817959632237944</v>
      </c>
      <c r="K27" s="109">
        <f t="shared" si="0"/>
        <v>0.34555162164354714</v>
      </c>
    </row>
    <row r="28" spans="1:11" ht="15.75">
      <c r="A28" s="67">
        <v>22</v>
      </c>
      <c r="B28" s="74" t="s">
        <v>26</v>
      </c>
      <c r="C28" s="73"/>
      <c r="D28" s="81"/>
      <c r="E28" s="94">
        <v>503592.64766</v>
      </c>
      <c r="F28" s="95"/>
      <c r="G28" s="79">
        <v>47316.20246</v>
      </c>
      <c r="H28" s="95"/>
      <c r="I28" s="94">
        <v>70495.41781</v>
      </c>
      <c r="J28" s="114">
        <f t="shared" si="1"/>
        <v>48.98790296959092</v>
      </c>
      <c r="K28" s="109">
        <f t="shared" si="0"/>
        <v>0.339489626964137</v>
      </c>
    </row>
    <row r="29" spans="1:11" ht="15.75">
      <c r="A29" s="67">
        <v>23</v>
      </c>
      <c r="B29" s="73" t="s">
        <v>24</v>
      </c>
      <c r="C29" s="73" t="s">
        <v>12</v>
      </c>
      <c r="D29" s="81">
        <v>6065622.379882812</v>
      </c>
      <c r="E29" s="94">
        <v>448363.90223</v>
      </c>
      <c r="F29" s="95">
        <v>1561260</v>
      </c>
      <c r="G29" s="70">
        <v>68982.848</v>
      </c>
      <c r="H29" s="95">
        <v>1753225</v>
      </c>
      <c r="I29" s="79">
        <v>68825.572</v>
      </c>
      <c r="J29" s="114">
        <f t="shared" si="1"/>
        <v>-0.22799290629461666</v>
      </c>
      <c r="K29" s="109">
        <f t="shared" si="0"/>
        <v>0.3314480357694805</v>
      </c>
    </row>
    <row r="30" spans="1:11" ht="15.75">
      <c r="A30" s="67">
        <v>24</v>
      </c>
      <c r="B30" s="84" t="s">
        <v>81</v>
      </c>
      <c r="C30" s="73" t="s">
        <v>12</v>
      </c>
      <c r="D30" s="81">
        <v>66980.2299787551</v>
      </c>
      <c r="E30" s="94">
        <v>918861.90514</v>
      </c>
      <c r="F30" s="96">
        <v>4984.5</v>
      </c>
      <c r="G30" s="79">
        <v>86296.60631</v>
      </c>
      <c r="H30" s="95"/>
      <c r="I30" s="70">
        <v>61788.24627</v>
      </c>
      <c r="J30" s="114">
        <f t="shared" si="1"/>
        <v>-28.400143514287862</v>
      </c>
      <c r="K30" s="109">
        <f t="shared" si="0"/>
        <v>0.2975579027491763</v>
      </c>
    </row>
    <row r="31" spans="1:11" ht="15.75">
      <c r="A31" s="67">
        <v>25</v>
      </c>
      <c r="B31" s="73" t="s">
        <v>27</v>
      </c>
      <c r="C31" s="73"/>
      <c r="D31" s="81"/>
      <c r="E31" s="94">
        <v>225755.28717999998</v>
      </c>
      <c r="F31" s="95"/>
      <c r="G31" s="70">
        <v>15039.87915</v>
      </c>
      <c r="H31" s="95"/>
      <c r="I31" s="94">
        <v>59464.60909</v>
      </c>
      <c r="J31" s="114">
        <f t="shared" si="1"/>
        <v>295.37956719552494</v>
      </c>
      <c r="K31" s="109">
        <f t="shared" si="0"/>
        <v>0.28636780353500724</v>
      </c>
    </row>
    <row r="32" spans="1:11" ht="15.75">
      <c r="A32" s="67">
        <v>26</v>
      </c>
      <c r="B32" s="73" t="s">
        <v>65</v>
      </c>
      <c r="C32" s="73"/>
      <c r="D32" s="81"/>
      <c r="E32" s="94">
        <v>554992.58008</v>
      </c>
      <c r="F32" s="95"/>
      <c r="G32" s="79">
        <v>34714.528640000004</v>
      </c>
      <c r="H32" s="95"/>
      <c r="I32" s="79">
        <v>51439.14187000001</v>
      </c>
      <c r="J32" s="114">
        <f t="shared" si="1"/>
        <v>48.17756105358427</v>
      </c>
      <c r="K32" s="109">
        <f t="shared" si="0"/>
        <v>0.24771900965064475</v>
      </c>
    </row>
    <row r="33" spans="1:11" ht="15.75">
      <c r="A33" s="67">
        <v>27</v>
      </c>
      <c r="B33" s="74" t="s">
        <v>18</v>
      </c>
      <c r="C33" s="74"/>
      <c r="D33" s="81"/>
      <c r="E33" s="94">
        <v>483599.42377999995</v>
      </c>
      <c r="F33" s="96"/>
      <c r="G33" s="79">
        <v>34440.66810999999</v>
      </c>
      <c r="H33" s="96"/>
      <c r="I33" s="79">
        <v>42919.59235</v>
      </c>
      <c r="J33" s="114">
        <f t="shared" si="1"/>
        <v>24.618930773698082</v>
      </c>
      <c r="K33" s="109">
        <f t="shared" si="0"/>
        <v>0.20669082968804564</v>
      </c>
    </row>
    <row r="34" spans="1:11" ht="15.75">
      <c r="A34" s="67">
        <v>28</v>
      </c>
      <c r="B34" s="73" t="s">
        <v>20</v>
      </c>
      <c r="C34" s="73" t="s">
        <v>12</v>
      </c>
      <c r="D34" s="81">
        <v>4163000</v>
      </c>
      <c r="E34" s="94">
        <v>564513.3057</v>
      </c>
      <c r="F34" s="96">
        <v>347000</v>
      </c>
      <c r="G34" s="79">
        <v>53596.92425</v>
      </c>
      <c r="H34" s="81">
        <v>294000</v>
      </c>
      <c r="I34" s="94">
        <v>41704.294</v>
      </c>
      <c r="J34" s="114">
        <f t="shared" si="1"/>
        <v>-22.18901628482905</v>
      </c>
      <c r="K34" s="109">
        <f t="shared" si="0"/>
        <v>0.20083823392638034</v>
      </c>
    </row>
    <row r="35" spans="1:11" ht="15.75">
      <c r="A35" s="67">
        <v>29</v>
      </c>
      <c r="B35" s="73" t="s">
        <v>21</v>
      </c>
      <c r="C35" s="73" t="s">
        <v>22</v>
      </c>
      <c r="D35" s="81">
        <v>1741334</v>
      </c>
      <c r="E35" s="94">
        <v>156637.46746</v>
      </c>
      <c r="F35" s="95">
        <v>160000</v>
      </c>
      <c r="G35" s="79">
        <v>5495.88475</v>
      </c>
      <c r="H35" s="95">
        <v>193989</v>
      </c>
      <c r="I35" s="79">
        <v>22650.730919999998</v>
      </c>
      <c r="J35" s="114">
        <f t="shared" si="1"/>
        <v>312.1398455453418</v>
      </c>
      <c r="K35" s="109">
        <f t="shared" si="0"/>
        <v>0.10908068111917815</v>
      </c>
    </row>
    <row r="36" spans="1:11" ht="15.75">
      <c r="A36" s="98">
        <v>30</v>
      </c>
      <c r="B36" s="74" t="s">
        <v>28</v>
      </c>
      <c r="C36" s="74"/>
      <c r="D36" s="96"/>
      <c r="E36" s="99">
        <f>E37-SUM(E7:E35)</f>
        <v>18693844.56064999</v>
      </c>
      <c r="F36" s="72"/>
      <c r="G36" s="99">
        <f>G37-SUM(G7:G35)</f>
        <v>1648774.4457799979</v>
      </c>
      <c r="H36" s="100"/>
      <c r="I36" s="99">
        <f>I37-SUM(I7:I35)</f>
        <v>1944044.9139900096</v>
      </c>
      <c r="J36" s="114">
        <f t="shared" si="1"/>
        <v>17.908481597695186</v>
      </c>
      <c r="K36" s="109">
        <f t="shared" si="0"/>
        <v>9.362070658702804</v>
      </c>
    </row>
    <row r="37" spans="1:11" s="75" customFormat="1" ht="15.75">
      <c r="A37" s="101"/>
      <c r="B37" s="87" t="s">
        <v>29</v>
      </c>
      <c r="C37" s="87"/>
      <c r="D37" s="102"/>
      <c r="E37" s="88">
        <v>141124080.46311</v>
      </c>
      <c r="F37" s="103"/>
      <c r="G37" s="104">
        <v>9620048.84817</v>
      </c>
      <c r="H37" s="102"/>
      <c r="I37" s="88">
        <v>20765116.87276</v>
      </c>
      <c r="J37" s="119">
        <f t="shared" si="1"/>
        <v>115.85250969604073</v>
      </c>
      <c r="K37" s="110">
        <f t="shared" si="0"/>
        <v>100</v>
      </c>
    </row>
    <row r="38" spans="2:5" ht="15.75">
      <c r="B38" s="71"/>
      <c r="C38" s="68"/>
      <c r="D38" s="69"/>
      <c r="E38" s="72"/>
    </row>
    <row r="39" spans="2:5" ht="15.75">
      <c r="B39" s="71"/>
      <c r="C39" s="68"/>
      <c r="D39" s="69"/>
      <c r="E39" s="69"/>
    </row>
  </sheetData>
  <sheetProtection/>
  <mergeCells count="8">
    <mergeCell ref="A1:K1"/>
    <mergeCell ref="A2:K2"/>
    <mergeCell ref="H5:I5"/>
    <mergeCell ref="D5:E5"/>
    <mergeCell ref="F4:G4"/>
    <mergeCell ref="H4:I4"/>
    <mergeCell ref="F5:G5"/>
    <mergeCell ref="D4:E4"/>
  </mergeCells>
  <conditionalFormatting sqref="G22 H35:H36">
    <cfRule type="expression" priority="264" dxfId="67">
      <formula>$A22="Total"</formula>
    </cfRule>
  </conditionalFormatting>
  <conditionalFormatting sqref="G22 I28 H35:H36 I13:I16 F20:I20 H23 F21:F22 F19:H19 G30:H30 H25:H26 F36:F37 F28:G28 F23:G26 F19:G21 F16:G17 F26:F27 F29:F30 F7:H7 H12:H18 H28:H29 F8:F14 G9:G14">
    <cfRule type="cellIs" priority="263" dxfId="14" operator="greaterThanOrEqual">
      <formula>0</formula>
    </cfRule>
  </conditionalFormatting>
  <conditionalFormatting sqref="F9:G9">
    <cfRule type="expression" priority="258" dxfId="67">
      <formula>$A9="Total"</formula>
    </cfRule>
  </conditionalFormatting>
  <conditionalFormatting sqref="F20:G20">
    <cfRule type="expression" priority="236" dxfId="67">
      <formula>$A20="Total"</formula>
    </cfRule>
  </conditionalFormatting>
  <conditionalFormatting sqref="G11">
    <cfRule type="expression" priority="234" dxfId="67">
      <formula>$A11="Total"</formula>
    </cfRule>
  </conditionalFormatting>
  <conditionalFormatting sqref="F9:G9">
    <cfRule type="expression" priority="228" dxfId="67">
      <formula>$A9="Total"</formula>
    </cfRule>
  </conditionalFormatting>
  <conditionalFormatting sqref="F26">
    <cfRule type="expression" priority="222" dxfId="67">
      <formula>$A26="Total"</formula>
    </cfRule>
  </conditionalFormatting>
  <conditionalFormatting sqref="I20">
    <cfRule type="expression" priority="216" dxfId="67">
      <formula>$A20="Total"</formula>
    </cfRule>
  </conditionalFormatting>
  <conditionalFormatting sqref="I28">
    <cfRule type="expression" priority="204" dxfId="67">
      <formula>$A28="Total"</formula>
    </cfRule>
  </conditionalFormatting>
  <conditionalFormatting sqref="G27:G28 G23 G25">
    <cfRule type="cellIs" priority="185" dxfId="14" operator="notEqual">
      <formula>0</formula>
    </cfRule>
  </conditionalFormatting>
  <conditionalFormatting sqref="I28">
    <cfRule type="expression" priority="174" dxfId="67">
      <formula>$A28="Total"</formula>
    </cfRule>
  </conditionalFormatting>
  <conditionalFormatting sqref="F20:G20">
    <cfRule type="expression" priority="172" dxfId="67">
      <formula>$A20="Total"</formula>
    </cfRule>
  </conditionalFormatting>
  <conditionalFormatting sqref="I20">
    <cfRule type="expression" priority="170" dxfId="67">
      <formula>$A20="Total"</formula>
    </cfRule>
  </conditionalFormatting>
  <conditionalFormatting sqref="I20">
    <cfRule type="expression" priority="169" dxfId="67">
      <formula>$A20="Total"</formula>
    </cfRule>
  </conditionalFormatting>
  <conditionalFormatting sqref="H20:I20">
    <cfRule type="expression" priority="147" dxfId="67">
      <formula>$A20="Total"</formula>
    </cfRule>
  </conditionalFormatting>
  <conditionalFormatting sqref="H7">
    <cfRule type="expression" priority="145" dxfId="67">
      <formula>$A7="Total"</formula>
    </cfRule>
  </conditionalFormatting>
  <conditionalFormatting sqref="I28 H12:H19 H7 I13:I16 H25:H26 H20:I20 H23 H28:H30">
    <cfRule type="expression" priority="129" dxfId="67">
      <formula>$A7="Total"</formula>
    </cfRule>
  </conditionalFormatting>
  <conditionalFormatting sqref="F21:G21">
    <cfRule type="expression" priority="128" dxfId="67">
      <formula>$A21="Total"</formula>
    </cfRule>
  </conditionalFormatting>
  <conditionalFormatting sqref="F8">
    <cfRule type="expression" priority="126" dxfId="67">
      <formula>$A8="Total"</formula>
    </cfRule>
  </conditionalFormatting>
  <conditionalFormatting sqref="F19">
    <cfRule type="expression" priority="122" dxfId="67">
      <formula>$A19="Total"</formula>
    </cfRule>
  </conditionalFormatting>
  <conditionalFormatting sqref="G7">
    <cfRule type="expression" priority="72" dxfId="67">
      <formula>$A7="Total"</formula>
    </cfRule>
  </conditionalFormatting>
  <conditionalFormatting sqref="F10:G10">
    <cfRule type="expression" priority="70" dxfId="67">
      <formula>$A10="Total"</formula>
    </cfRule>
  </conditionalFormatting>
  <conditionalFormatting sqref="G19">
    <cfRule type="expression" priority="68" dxfId="67">
      <formula>$A19="Total"</formula>
    </cfRule>
  </conditionalFormatting>
  <conditionalFormatting sqref="G30">
    <cfRule type="expression" priority="66" dxfId="67">
      <formula>$A30="Total"</formula>
    </cfRule>
  </conditionalFormatting>
  <conditionalFormatting sqref="G26">
    <cfRule type="expression" priority="60" dxfId="67">
      <formula>$A26="Total"</formula>
    </cfRule>
  </conditionalFormatting>
  <conditionalFormatting sqref="F24:G24">
    <cfRule type="expression" priority="58" dxfId="67">
      <formula>$A24="Total"</formula>
    </cfRule>
  </conditionalFormatting>
  <conditionalFormatting sqref="G28">
    <cfRule type="expression" priority="54" dxfId="67">
      <formula>$A28="Total"</formula>
    </cfRule>
  </conditionalFormatting>
  <conditionalFormatting sqref="G23">
    <cfRule type="expression" priority="52" dxfId="67">
      <formula>$A23="Total"</formula>
    </cfRule>
  </conditionalFormatting>
  <conditionalFormatting sqref="G25">
    <cfRule type="expression" priority="48" dxfId="67">
      <formula>$A25="Total"</formula>
    </cfRule>
  </conditionalFormatting>
  <conditionalFormatting sqref="G27">
    <cfRule type="expression" priority="46" dxfId="67">
      <formula>$A27="Total"</formula>
    </cfRule>
  </conditionalFormatting>
  <conditionalFormatting sqref="F9:G9 F14:G14 F16:G16">
    <cfRule type="expression" priority="21" dxfId="67">
      <formula>$A9="Total"</formula>
    </cfRule>
  </conditionalFormatting>
  <conditionalFormatting sqref="F21 F17:G17 F19:G20 F27">
    <cfRule type="expression" priority="20" dxfId="67">
      <formula>$A15="Total"</formula>
    </cfRule>
  </conditionalFormatting>
  <conditionalFormatting sqref="F36:F37">
    <cfRule type="expression" priority="19" dxfId="67">
      <formula>$A35="Total"</formula>
    </cfRule>
  </conditionalFormatting>
  <conditionalFormatting sqref="G19">
    <cfRule type="expression" priority="18" dxfId="67">
      <formula>$A17="Total"</formula>
    </cfRule>
  </conditionalFormatting>
  <conditionalFormatting sqref="F13:G13">
    <cfRule type="expression" priority="17" dxfId="67">
      <formula>$A20="Total"</formula>
    </cfRule>
  </conditionalFormatting>
  <conditionalFormatting sqref="G9">
    <cfRule type="expression" priority="16" dxfId="67">
      <formula>$A9="Total"</formula>
    </cfRule>
  </conditionalFormatting>
  <conditionalFormatting sqref="F25:G25">
    <cfRule type="expression" priority="15" dxfId="67">
      <formula>$A28="Total"</formula>
    </cfRule>
  </conditionalFormatting>
  <conditionalFormatting sqref="G12 F23:G23">
    <cfRule type="expression" priority="14" dxfId="67">
      <formula>$A11="Total"</formula>
    </cfRule>
  </conditionalFormatting>
  <conditionalFormatting sqref="G9">
    <cfRule type="expression" priority="13" dxfId="67">
      <formula>$A9="Total"</formula>
    </cfRule>
  </conditionalFormatting>
  <conditionalFormatting sqref="F28:G28">
    <cfRule type="expression" priority="12" dxfId="67">
      <formula>$A29="Total"</formula>
    </cfRule>
  </conditionalFormatting>
  <conditionalFormatting sqref="G25">
    <cfRule type="expression" priority="11" dxfId="67">
      <formula>$A28="Total"</formula>
    </cfRule>
  </conditionalFormatting>
  <conditionalFormatting sqref="G13">
    <cfRule type="expression" priority="10" dxfId="67">
      <formula>$A20="Total"</formula>
    </cfRule>
  </conditionalFormatting>
  <conditionalFormatting sqref="G13">
    <cfRule type="expression" priority="9" dxfId="67">
      <formula>$A20="Total"</formula>
    </cfRule>
  </conditionalFormatting>
  <conditionalFormatting sqref="F13:G13">
    <cfRule type="expression" priority="8" dxfId="67">
      <formula>$A20="Total"</formula>
    </cfRule>
  </conditionalFormatting>
  <conditionalFormatting sqref="F7">
    <cfRule type="expression" priority="7" dxfId="67">
      <formula>$A7="Total"</formula>
    </cfRule>
  </conditionalFormatting>
  <conditionalFormatting sqref="F7">
    <cfRule type="expression" priority="6" dxfId="67">
      <formula>$A7="Total"</formula>
    </cfRule>
  </conditionalFormatting>
  <conditionalFormatting sqref="F12">
    <cfRule type="expression" priority="5" dxfId="67">
      <formula>$A11="Total"</formula>
    </cfRule>
  </conditionalFormatting>
  <conditionalFormatting sqref="F10 F11:G11">
    <cfRule type="expression" priority="4" dxfId="67">
      <formula>$A12="Total"</formula>
    </cfRule>
  </conditionalFormatting>
  <conditionalFormatting sqref="F22">
    <cfRule type="expression" priority="3" dxfId="67">
      <formula>$A27="Total"</formula>
    </cfRule>
  </conditionalFormatting>
  <conditionalFormatting sqref="F26 F29">
    <cfRule type="expression" priority="2" dxfId="67">
      <formula>$A23="Total"</formula>
    </cfRule>
  </conditionalFormatting>
  <conditionalFormatting sqref="F30">
    <cfRule type="expression" priority="1" dxfId="67">
      <formula>$A30="Total"</formula>
    </cfRule>
  </conditionalFormatting>
  <printOptions horizontalCentered="1"/>
  <pageMargins left="0.07" right="0.02" top="0.25" bottom="0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7">
      <selection activeCell="E17" sqref="E17"/>
    </sheetView>
  </sheetViews>
  <sheetFormatPr defaultColWidth="9.140625" defaultRowHeight="15"/>
  <cols>
    <col min="1" max="1" width="4.28125" style="124" bestFit="1" customWidth="1"/>
    <col min="2" max="2" width="41.57421875" style="121" bestFit="1" customWidth="1"/>
    <col min="3" max="3" width="19.7109375" style="126" bestFit="1" customWidth="1"/>
    <col min="4" max="4" width="19.57421875" style="126" customWidth="1"/>
    <col min="5" max="5" width="18.421875" style="126" bestFit="1" customWidth="1"/>
    <col min="6" max="6" width="12.140625" style="121" bestFit="1" customWidth="1"/>
    <col min="7" max="7" width="12.7109375" style="125" bestFit="1" customWidth="1"/>
    <col min="8" max="16384" width="9.140625" style="121" customWidth="1"/>
  </cols>
  <sheetData>
    <row r="1" spans="1:7" ht="18.75">
      <c r="A1" s="217" t="s">
        <v>63</v>
      </c>
      <c r="B1" s="217"/>
      <c r="C1" s="217"/>
      <c r="D1" s="217"/>
      <c r="E1" s="217"/>
      <c r="F1" s="217"/>
      <c r="G1" s="217"/>
    </row>
    <row r="2" spans="1:7" ht="18.75">
      <c r="A2" s="217" t="s">
        <v>99</v>
      </c>
      <c r="B2" s="217"/>
      <c r="C2" s="217"/>
      <c r="D2" s="217"/>
      <c r="E2" s="217"/>
      <c r="F2" s="217"/>
      <c r="G2" s="217"/>
    </row>
    <row r="3" spans="1:7" ht="18.75">
      <c r="A3" s="122"/>
      <c r="B3" s="122"/>
      <c r="C3" s="195" t="s">
        <v>60</v>
      </c>
      <c r="D3" s="195"/>
      <c r="E3" s="195" t="s">
        <v>61</v>
      </c>
      <c r="G3" s="123"/>
    </row>
    <row r="4" spans="1:7" ht="18.75">
      <c r="A4" s="157" t="s">
        <v>0</v>
      </c>
      <c r="B4" s="171" t="s">
        <v>1</v>
      </c>
      <c r="C4" s="172" t="s">
        <v>89</v>
      </c>
      <c r="D4" s="172" t="s">
        <v>73</v>
      </c>
      <c r="E4" s="172" t="s">
        <v>97</v>
      </c>
      <c r="F4" s="173" t="s">
        <v>57</v>
      </c>
      <c r="G4" s="174" t="s">
        <v>76</v>
      </c>
    </row>
    <row r="5" spans="1:7" ht="18.75">
      <c r="A5" s="161"/>
      <c r="B5" s="175"/>
      <c r="C5" s="176" t="s">
        <v>68</v>
      </c>
      <c r="D5" s="177" t="s">
        <v>74</v>
      </c>
      <c r="E5" s="177" t="s">
        <v>126</v>
      </c>
      <c r="F5" s="178" t="s">
        <v>58</v>
      </c>
      <c r="G5" s="179" t="s">
        <v>75</v>
      </c>
    </row>
    <row r="6" spans="1:7" ht="18.75">
      <c r="A6" s="180"/>
      <c r="B6" s="181"/>
      <c r="C6" s="205" t="s">
        <v>62</v>
      </c>
      <c r="D6" s="206" t="s">
        <v>72</v>
      </c>
      <c r="E6" s="206" t="s">
        <v>72</v>
      </c>
      <c r="F6" s="182"/>
      <c r="G6" s="183" t="s">
        <v>73</v>
      </c>
    </row>
    <row r="7" spans="1:7" ht="18.75">
      <c r="A7" s="143">
        <v>1</v>
      </c>
      <c r="B7" s="82" t="s">
        <v>30</v>
      </c>
      <c r="C7" s="77">
        <v>175531491.02216032</v>
      </c>
      <c r="D7" s="93">
        <v>6947867.8700747145</v>
      </c>
      <c r="E7" s="184">
        <v>16178286.678558484</v>
      </c>
      <c r="F7" s="185">
        <f>E7/D7*100-100</f>
        <v>132.85253808927874</v>
      </c>
      <c r="G7" s="186">
        <f>+E7*100/$E$35</f>
        <v>10.733166711355041</v>
      </c>
    </row>
    <row r="8" spans="1:7" ht="18.75">
      <c r="A8" s="145">
        <v>2</v>
      </c>
      <c r="B8" s="73" t="s">
        <v>31</v>
      </c>
      <c r="C8" s="78">
        <v>175344761.0029972</v>
      </c>
      <c r="D8" s="187">
        <v>7723511.871151378</v>
      </c>
      <c r="E8" s="79">
        <v>16617405.04857856</v>
      </c>
      <c r="F8" s="188">
        <f>E8/D8*100-100</f>
        <v>115.1534862093936</v>
      </c>
      <c r="G8" s="189">
        <f aca="true" t="shared" si="0" ref="G8:G35">+E8*100/$E$35</f>
        <v>11.024491173894726</v>
      </c>
    </row>
    <row r="9" spans="1:7" ht="18.75">
      <c r="A9" s="145">
        <v>3</v>
      </c>
      <c r="B9" s="73" t="s">
        <v>32</v>
      </c>
      <c r="C9" s="78">
        <v>123628617.287166</v>
      </c>
      <c r="D9" s="94">
        <v>5725292.431415548</v>
      </c>
      <c r="E9" s="207">
        <v>10836389.3880203</v>
      </c>
      <c r="F9" s="188">
        <f aca="true" t="shared" si="1" ref="F9:F35">E9/D9*100-100</f>
        <v>89.27224273400233</v>
      </c>
      <c r="G9" s="189">
        <f t="shared" si="0"/>
        <v>7.189189817295526</v>
      </c>
    </row>
    <row r="10" spans="1:7" ht="18.75">
      <c r="A10" s="145">
        <v>4</v>
      </c>
      <c r="B10" s="73" t="s">
        <v>33</v>
      </c>
      <c r="C10" s="78">
        <v>97374902.4323494</v>
      </c>
      <c r="D10" s="94">
        <v>4533797.206430157</v>
      </c>
      <c r="E10" s="207">
        <v>10145449.5647514</v>
      </c>
      <c r="F10" s="188">
        <f t="shared" si="1"/>
        <v>123.77378393463198</v>
      </c>
      <c r="G10" s="189">
        <f t="shared" si="0"/>
        <v>6.730799354942805</v>
      </c>
    </row>
    <row r="11" spans="1:7" ht="18.75">
      <c r="A11" s="145">
        <v>5</v>
      </c>
      <c r="B11" s="74" t="s">
        <v>83</v>
      </c>
      <c r="C11" s="78">
        <v>53387880.59403125</v>
      </c>
      <c r="D11" s="79">
        <v>2562130.28728125</v>
      </c>
      <c r="E11" s="207">
        <v>8328996.56870703</v>
      </c>
      <c r="F11" s="188">
        <f t="shared" si="1"/>
        <v>225.08091450513888</v>
      </c>
      <c r="G11" s="189">
        <f t="shared" si="0"/>
        <v>5.525709272336993</v>
      </c>
    </row>
    <row r="12" spans="1:7" ht="18.75">
      <c r="A12" s="145">
        <v>6</v>
      </c>
      <c r="B12" s="74" t="s">
        <v>35</v>
      </c>
      <c r="C12" s="78">
        <v>79592746.2571036</v>
      </c>
      <c r="D12" s="94">
        <v>6622282.3347543925</v>
      </c>
      <c r="E12" s="207">
        <v>6709723.50386646</v>
      </c>
      <c r="F12" s="188">
        <f t="shared" si="1"/>
        <v>1.320408353071386</v>
      </c>
      <c r="G12" s="189">
        <f t="shared" si="0"/>
        <v>4.451434344376003</v>
      </c>
    </row>
    <row r="13" spans="1:7" ht="18.75">
      <c r="A13" s="145">
        <v>7</v>
      </c>
      <c r="B13" s="73" t="s">
        <v>36</v>
      </c>
      <c r="C13" s="78">
        <v>46705286.517673224</v>
      </c>
      <c r="D13" s="187">
        <v>4829197.388603779</v>
      </c>
      <c r="E13" s="79">
        <v>6120767.640338336</v>
      </c>
      <c r="F13" s="188">
        <f t="shared" si="1"/>
        <v>26.745029200555763</v>
      </c>
      <c r="G13" s="189">
        <f t="shared" si="0"/>
        <v>4.0607031381318155</v>
      </c>
    </row>
    <row r="14" spans="1:7" ht="18.75">
      <c r="A14" s="145">
        <v>8</v>
      </c>
      <c r="B14" s="73" t="s">
        <v>34</v>
      </c>
      <c r="C14" s="78">
        <v>60395526.63120828</v>
      </c>
      <c r="D14" s="94">
        <v>3463764.3690242125</v>
      </c>
      <c r="E14" s="94">
        <v>6110230.680028864</v>
      </c>
      <c r="F14" s="188">
        <f t="shared" si="1"/>
        <v>76.4043401644609</v>
      </c>
      <c r="G14" s="189">
        <f t="shared" si="0"/>
        <v>4.053712598658783</v>
      </c>
    </row>
    <row r="15" spans="1:7" ht="18.75">
      <c r="A15" s="145">
        <v>9</v>
      </c>
      <c r="B15" s="73" t="s">
        <v>38</v>
      </c>
      <c r="C15" s="78">
        <v>36371488.2901577</v>
      </c>
      <c r="D15" s="94">
        <v>1882574.840014564</v>
      </c>
      <c r="E15" s="207">
        <v>3197109.11596366</v>
      </c>
      <c r="F15" s="188">
        <f t="shared" si="1"/>
        <v>69.82640201113739</v>
      </c>
      <c r="G15" s="189">
        <f t="shared" si="0"/>
        <v>2.1210592825944685</v>
      </c>
    </row>
    <row r="16" spans="1:7" ht="18.75">
      <c r="A16" s="145">
        <v>10</v>
      </c>
      <c r="B16" s="73" t="s">
        <v>44</v>
      </c>
      <c r="C16" s="78">
        <v>9882213.612030946</v>
      </c>
      <c r="D16" s="187">
        <v>209720.43600000002</v>
      </c>
      <c r="E16" s="208">
        <v>3176357.444</v>
      </c>
      <c r="F16" s="188">
        <f t="shared" si="1"/>
        <v>1414.5674425357383</v>
      </c>
      <c r="G16" s="189">
        <f t="shared" si="0"/>
        <v>2.1072919931928964</v>
      </c>
    </row>
    <row r="17" spans="1:7" ht="18.75">
      <c r="A17" s="145">
        <v>11</v>
      </c>
      <c r="B17" s="73" t="s">
        <v>37</v>
      </c>
      <c r="C17" s="78">
        <v>27486074.373</v>
      </c>
      <c r="D17" s="94">
        <v>3470.438</v>
      </c>
      <c r="E17" s="94">
        <v>3175308.77</v>
      </c>
      <c r="F17" s="188">
        <f t="shared" si="1"/>
        <v>91395.9082974541</v>
      </c>
      <c r="G17" s="189">
        <f t="shared" si="0"/>
        <v>2.1065962710134407</v>
      </c>
    </row>
    <row r="18" spans="1:7" ht="18.75">
      <c r="A18" s="145">
        <v>12</v>
      </c>
      <c r="B18" s="73" t="s">
        <v>40</v>
      </c>
      <c r="C18" s="78">
        <v>30103178.519763276</v>
      </c>
      <c r="D18" s="187">
        <v>1958908.3626022332</v>
      </c>
      <c r="E18" s="187">
        <v>2575902.059011781</v>
      </c>
      <c r="F18" s="188">
        <f t="shared" si="1"/>
        <v>31.496812622205937</v>
      </c>
      <c r="G18" s="189">
        <f t="shared" si="0"/>
        <v>1.7089316551757145</v>
      </c>
    </row>
    <row r="19" spans="1:7" ht="18.75">
      <c r="A19" s="145">
        <v>13</v>
      </c>
      <c r="B19" s="73" t="s">
        <v>84</v>
      </c>
      <c r="C19" s="78">
        <v>7234879.56671875</v>
      </c>
      <c r="D19" s="79">
        <v>303940.8</v>
      </c>
      <c r="E19" s="207">
        <v>2401833.0284751</v>
      </c>
      <c r="F19" s="188">
        <f t="shared" si="1"/>
        <v>690.2305411037611</v>
      </c>
      <c r="G19" s="189">
        <f t="shared" si="0"/>
        <v>1.5934489739032733</v>
      </c>
    </row>
    <row r="20" spans="1:7" ht="18.75">
      <c r="A20" s="145">
        <v>14</v>
      </c>
      <c r="B20" s="73" t="s">
        <v>82</v>
      </c>
      <c r="C20" s="78">
        <v>27404693.660775844</v>
      </c>
      <c r="D20" s="79">
        <v>1628624.982374389</v>
      </c>
      <c r="E20" s="94">
        <v>2158864.4724384765</v>
      </c>
      <c r="F20" s="188">
        <f t="shared" si="1"/>
        <v>32.55749456151938</v>
      </c>
      <c r="G20" s="189">
        <f t="shared" si="0"/>
        <v>1.4322562549601414</v>
      </c>
    </row>
    <row r="21" spans="1:7" ht="18.75">
      <c r="A21" s="145">
        <v>15</v>
      </c>
      <c r="B21" s="86" t="s">
        <v>43</v>
      </c>
      <c r="C21" s="78">
        <v>17053680.65749037</v>
      </c>
      <c r="D21" s="187">
        <v>978073.4292618699</v>
      </c>
      <c r="E21" s="79">
        <v>1974842.926268155</v>
      </c>
      <c r="F21" s="188">
        <f t="shared" si="1"/>
        <v>101.91151984964205</v>
      </c>
      <c r="G21" s="189">
        <f t="shared" si="0"/>
        <v>1.3101707725619913</v>
      </c>
    </row>
    <row r="22" spans="1:7" ht="18.75">
      <c r="A22" s="145">
        <v>16</v>
      </c>
      <c r="B22" s="86" t="s">
        <v>86</v>
      </c>
      <c r="C22" s="78">
        <v>10467346.2131202</v>
      </c>
      <c r="D22" s="79">
        <v>685721.522125</v>
      </c>
      <c r="E22" s="207">
        <v>1665960.08450098</v>
      </c>
      <c r="F22" s="188">
        <f t="shared" si="1"/>
        <v>142.9499484482117</v>
      </c>
      <c r="G22" s="189">
        <f t="shared" si="0"/>
        <v>1.1052485146718507</v>
      </c>
    </row>
    <row r="23" spans="1:7" ht="18.75">
      <c r="A23" s="145">
        <v>17</v>
      </c>
      <c r="B23" s="86" t="s">
        <v>45</v>
      </c>
      <c r="C23" s="78">
        <v>15677822.023477</v>
      </c>
      <c r="D23" s="94">
        <v>899107.8411250346</v>
      </c>
      <c r="E23" s="207">
        <v>1626354.56999757</v>
      </c>
      <c r="F23" s="188">
        <f t="shared" si="1"/>
        <v>80.88537276713626</v>
      </c>
      <c r="G23" s="189">
        <f t="shared" si="0"/>
        <v>1.0789730135449311</v>
      </c>
    </row>
    <row r="24" spans="1:7" ht="18.75">
      <c r="A24" s="145">
        <v>18</v>
      </c>
      <c r="B24" s="190" t="s">
        <v>96</v>
      </c>
      <c r="C24" s="78">
        <v>16248681.352500001</v>
      </c>
      <c r="D24" s="207">
        <v>1039221.648</v>
      </c>
      <c r="E24" s="207">
        <v>1475760.843</v>
      </c>
      <c r="F24" s="188">
        <f t="shared" si="1"/>
        <v>42.006360802830386</v>
      </c>
      <c r="G24" s="189">
        <f t="shared" si="0"/>
        <v>0.9790645615769367</v>
      </c>
    </row>
    <row r="25" spans="1:7" ht="18.75">
      <c r="A25" s="145">
        <v>19</v>
      </c>
      <c r="B25" s="73" t="s">
        <v>42</v>
      </c>
      <c r="C25" s="78">
        <v>17119424.21723112</v>
      </c>
      <c r="D25" s="187">
        <v>833912.8804616854</v>
      </c>
      <c r="E25" s="187">
        <v>1358347.819815002</v>
      </c>
      <c r="F25" s="188">
        <f t="shared" si="1"/>
        <v>62.88845653312967</v>
      </c>
      <c r="G25" s="189">
        <f t="shared" si="0"/>
        <v>0.9011691962043489</v>
      </c>
    </row>
    <row r="26" spans="1:7" ht="18.75">
      <c r="A26" s="145">
        <v>20</v>
      </c>
      <c r="B26" s="86" t="s">
        <v>46</v>
      </c>
      <c r="C26" s="78">
        <v>10414726.5566705</v>
      </c>
      <c r="D26" s="94">
        <v>945453.15628508</v>
      </c>
      <c r="E26" s="207">
        <v>1076674.45387206</v>
      </c>
      <c r="F26" s="188">
        <f t="shared" si="1"/>
        <v>13.879196099210361</v>
      </c>
      <c r="G26" s="189">
        <f t="shared" si="0"/>
        <v>0.7142985309180858</v>
      </c>
    </row>
    <row r="27" spans="1:7" ht="18.75">
      <c r="A27" s="145">
        <v>21</v>
      </c>
      <c r="B27" s="86" t="s">
        <v>85</v>
      </c>
      <c r="C27" s="78">
        <v>12584462.4113805</v>
      </c>
      <c r="D27" s="79">
        <v>624990.5640754165</v>
      </c>
      <c r="E27" s="207">
        <v>1028098.38233986</v>
      </c>
      <c r="F27" s="188">
        <f t="shared" si="1"/>
        <v>64.49822468292516</v>
      </c>
      <c r="G27" s="189">
        <f t="shared" si="0"/>
        <v>0.6820716898256478</v>
      </c>
    </row>
    <row r="28" spans="1:7" ht="18.75">
      <c r="A28" s="145">
        <v>22</v>
      </c>
      <c r="B28" s="86" t="s">
        <v>18</v>
      </c>
      <c r="C28" s="78">
        <v>7644677.80621443</v>
      </c>
      <c r="D28" s="94">
        <v>235546.1177953416</v>
      </c>
      <c r="E28" s="207">
        <v>646915.397530118</v>
      </c>
      <c r="F28" s="188">
        <f t="shared" si="1"/>
        <v>174.64489909029277</v>
      </c>
      <c r="G28" s="189">
        <f t="shared" si="0"/>
        <v>0.42918332131149695</v>
      </c>
    </row>
    <row r="29" spans="1:7" ht="18.75">
      <c r="A29" s="145">
        <v>23</v>
      </c>
      <c r="B29" s="73" t="s">
        <v>47</v>
      </c>
      <c r="C29" s="78">
        <v>3507431.65490816</v>
      </c>
      <c r="D29" s="94">
        <v>194509.54197612763</v>
      </c>
      <c r="E29" s="207">
        <v>421874.743054752</v>
      </c>
      <c r="F29" s="188">
        <f t="shared" si="1"/>
        <v>116.8915410363411</v>
      </c>
      <c r="G29" s="189">
        <f t="shared" si="0"/>
        <v>0.27988451672808307</v>
      </c>
    </row>
    <row r="30" spans="1:7" ht="18.75">
      <c r="A30" s="145">
        <v>24</v>
      </c>
      <c r="B30" s="73" t="s">
        <v>41</v>
      </c>
      <c r="C30" s="78">
        <v>22820855.7643808</v>
      </c>
      <c r="D30" s="94">
        <v>1236976.871896637</v>
      </c>
      <c r="E30" s="207">
        <v>421653.372770081</v>
      </c>
      <c r="F30" s="188">
        <f t="shared" si="1"/>
        <v>-65.9125904170248</v>
      </c>
      <c r="G30" s="189">
        <f t="shared" si="0"/>
        <v>0.2797376529582957</v>
      </c>
    </row>
    <row r="31" spans="1:7" ht="18.75">
      <c r="A31" s="145">
        <v>25</v>
      </c>
      <c r="B31" s="86" t="s">
        <v>88</v>
      </c>
      <c r="C31" s="78">
        <v>5655239.41404674</v>
      </c>
      <c r="D31" s="79">
        <v>285328.822589356</v>
      </c>
      <c r="E31" s="207">
        <v>304597.429817139</v>
      </c>
      <c r="F31" s="188">
        <f t="shared" si="1"/>
        <v>6.75312330977313</v>
      </c>
      <c r="G31" s="189">
        <f t="shared" si="0"/>
        <v>0.20207918545605352</v>
      </c>
    </row>
    <row r="32" spans="1:7" ht="18.75">
      <c r="A32" s="145">
        <v>26</v>
      </c>
      <c r="B32" s="73" t="s">
        <v>39</v>
      </c>
      <c r="C32" s="78">
        <v>3816745.65120739</v>
      </c>
      <c r="D32" s="94">
        <v>428510.55091683957</v>
      </c>
      <c r="E32" s="207">
        <v>247747.316881523</v>
      </c>
      <c r="F32" s="188">
        <f t="shared" si="1"/>
        <v>-42.18408009990798</v>
      </c>
      <c r="G32" s="189">
        <f t="shared" si="0"/>
        <v>0.1643630940169014</v>
      </c>
    </row>
    <row r="33" spans="1:7" ht="18.75">
      <c r="A33" s="145">
        <v>27</v>
      </c>
      <c r="B33" s="73" t="s">
        <v>87</v>
      </c>
      <c r="C33" s="78">
        <v>3605850.09417871</v>
      </c>
      <c r="D33" s="79">
        <v>513452.44440625</v>
      </c>
      <c r="E33" s="207">
        <v>34398.2776875</v>
      </c>
      <c r="F33" s="188">
        <f t="shared" si="1"/>
        <v>-93.3005913084555</v>
      </c>
      <c r="G33" s="189">
        <f t="shared" si="0"/>
        <v>0.022820862081318893</v>
      </c>
    </row>
    <row r="34" spans="1:7" ht="18.75">
      <c r="A34" s="53">
        <v>28</v>
      </c>
      <c r="B34" s="73" t="s">
        <v>28</v>
      </c>
      <c r="C34" s="79">
        <f>C35-SUM(C7:C33)</f>
        <v>442776384.3084369</v>
      </c>
      <c r="D34" s="187">
        <f>D35-SUM(D8:D36)</f>
        <v>36499189.69722037</v>
      </c>
      <c r="E34" s="187">
        <f>E35-SUM(E8:E36)</f>
        <v>36499189.69722037</v>
      </c>
      <c r="F34" s="188">
        <f t="shared" si="1"/>
        <v>42.006360802830386</v>
      </c>
      <c r="G34" s="189">
        <f t="shared" si="0"/>
        <v>0</v>
      </c>
    </row>
    <row r="35" spans="1:7" ht="18.75">
      <c r="A35" s="191">
        <v>29</v>
      </c>
      <c r="B35" s="192" t="s">
        <v>29</v>
      </c>
      <c r="C35" s="104">
        <v>1539837067.8923786</v>
      </c>
      <c r="D35" s="88">
        <v>85807989.1877869</v>
      </c>
      <c r="E35" s="88">
        <v>150731718.919849</v>
      </c>
      <c r="F35" s="193">
        <f t="shared" si="1"/>
        <v>75.66163750787754</v>
      </c>
      <c r="G35" s="194">
        <f t="shared" si="0"/>
        <v>100</v>
      </c>
    </row>
  </sheetData>
  <sheetProtection/>
  <mergeCells count="2">
    <mergeCell ref="A2:G2"/>
    <mergeCell ref="A1:G1"/>
  </mergeCells>
  <conditionalFormatting sqref="D18 D20:D21 D34:E34">
    <cfRule type="cellIs" priority="281" dxfId="14" operator="greaterThanOrEqual">
      <formula>0</formula>
    </cfRule>
  </conditionalFormatting>
  <conditionalFormatting sqref="D24 D14:D17 D9:D12">
    <cfRule type="cellIs" priority="95" dxfId="14" operator="notEqual">
      <formula>0</formula>
    </cfRule>
  </conditionalFormatting>
  <conditionalFormatting sqref="D11">
    <cfRule type="expression" priority="96" dxfId="67">
      <formula>$A10="Total"</formula>
    </cfRule>
  </conditionalFormatting>
  <conditionalFormatting sqref="D34">
    <cfRule type="expression" priority="53" dxfId="67">
      <formula>$A34="Total"</formula>
    </cfRule>
  </conditionalFormatting>
  <conditionalFormatting sqref="D20">
    <cfRule type="expression" priority="49" dxfId="67">
      <formula>$A20="Total"</formula>
    </cfRule>
  </conditionalFormatting>
  <conditionalFormatting sqref="D18">
    <cfRule type="expression" priority="47" dxfId="67">
      <formula>$A18="Total"</formula>
    </cfRule>
  </conditionalFormatting>
  <conditionalFormatting sqref="D21">
    <cfRule type="expression" priority="43" dxfId="67">
      <formula>$A21="Total"</formula>
    </cfRule>
  </conditionalFormatting>
  <conditionalFormatting sqref="D12">
    <cfRule type="expression" priority="41" dxfId="67">
      <formula>$A12="Total"</formula>
    </cfRule>
  </conditionalFormatting>
  <conditionalFormatting sqref="D15">
    <cfRule type="expression" priority="39" dxfId="67">
      <formula>$A15="Total"</formula>
    </cfRule>
  </conditionalFormatting>
  <conditionalFormatting sqref="D17">
    <cfRule type="expression" priority="37" dxfId="67">
      <formula>$A17="Total"</formula>
    </cfRule>
  </conditionalFormatting>
  <conditionalFormatting sqref="D24">
    <cfRule type="expression" priority="27" dxfId="67">
      <formula>$A24="Total"</formula>
    </cfRule>
  </conditionalFormatting>
  <conditionalFormatting sqref="D9">
    <cfRule type="expression" priority="23" dxfId="67">
      <formula>$A9="Total"</formula>
    </cfRule>
  </conditionalFormatting>
  <conditionalFormatting sqref="D10">
    <cfRule type="expression" priority="19" dxfId="67">
      <formula>$A10="Total"</formula>
    </cfRule>
  </conditionalFormatting>
  <conditionalFormatting sqref="D16">
    <cfRule type="expression" priority="17" dxfId="67">
      <formula>$A16="Total"</formula>
    </cfRule>
  </conditionalFormatting>
  <conditionalFormatting sqref="D14">
    <cfRule type="expression" priority="3" dxfId="67">
      <formula>$A11="Total"</formula>
    </cfRule>
  </conditionalFormatting>
  <conditionalFormatting sqref="E34">
    <cfRule type="expression" priority="1" dxfId="67">
      <formula>$A34="Total"</formula>
    </cfRule>
  </conditionalFormatting>
  <printOptions horizontalCentered="1"/>
  <pageMargins left="0.42" right="0.31" top="0.4" bottom="0.4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8.28125" style="21" bestFit="1" customWidth="1"/>
    <col min="2" max="2" width="20.00390625" style="20" bestFit="1" customWidth="1"/>
    <col min="3" max="3" width="20.140625" style="20" customWidth="1"/>
    <col min="4" max="4" width="22.00390625" style="20" customWidth="1"/>
    <col min="5" max="5" width="13.140625" style="20" bestFit="1" customWidth="1"/>
    <col min="6" max="16384" width="9.140625" style="20" customWidth="1"/>
  </cols>
  <sheetData>
    <row r="1" spans="1:5" ht="15.75">
      <c r="A1" s="218" t="s">
        <v>100</v>
      </c>
      <c r="B1" s="218"/>
      <c r="C1" s="218"/>
      <c r="D1" s="218"/>
      <c r="E1" s="218"/>
    </row>
    <row r="2" spans="1:5" ht="15.75">
      <c r="A2" s="219" t="s">
        <v>123</v>
      </c>
      <c r="B2" s="219"/>
      <c r="C2" s="219"/>
      <c r="D2" s="219"/>
      <c r="E2" s="219"/>
    </row>
    <row r="3" spans="1:4" ht="15.75">
      <c r="A3" s="127" t="s">
        <v>101</v>
      </c>
      <c r="B3" s="128"/>
      <c r="C3" s="128"/>
      <c r="D3" s="7" t="s">
        <v>49</v>
      </c>
    </row>
    <row r="4" spans="1:5" ht="31.5">
      <c r="A4" s="129" t="s">
        <v>0</v>
      </c>
      <c r="B4" s="130" t="s">
        <v>102</v>
      </c>
      <c r="C4" s="131" t="s">
        <v>124</v>
      </c>
      <c r="D4" s="131" t="s">
        <v>125</v>
      </c>
      <c r="E4" s="132" t="s">
        <v>57</v>
      </c>
    </row>
    <row r="5" spans="1:5" ht="15.75">
      <c r="A5" s="133"/>
      <c r="B5" s="136"/>
      <c r="C5" s="137" t="s">
        <v>74</v>
      </c>
      <c r="D5" s="137" t="s">
        <v>126</v>
      </c>
      <c r="E5" s="134" t="s">
        <v>58</v>
      </c>
    </row>
    <row r="6" spans="1:5" ht="15.75">
      <c r="A6" s="143">
        <v>1</v>
      </c>
      <c r="B6" s="140" t="s">
        <v>103</v>
      </c>
      <c r="C6" s="138">
        <v>6.31798053116</v>
      </c>
      <c r="D6" s="138">
        <v>16.866996587870002</v>
      </c>
      <c r="E6" s="144">
        <f>D6/C6*100-100</f>
        <v>166.96816339782504</v>
      </c>
    </row>
    <row r="7" spans="1:5" ht="15.75">
      <c r="A7" s="145">
        <v>2</v>
      </c>
      <c r="B7" s="85" t="s">
        <v>130</v>
      </c>
      <c r="C7" s="139">
        <v>1.27678610292</v>
      </c>
      <c r="D7" s="139">
        <v>1.54227607783</v>
      </c>
      <c r="E7" s="146">
        <f aca="true" t="shared" si="0" ref="E7:E21">D7/C7*100-100</f>
        <v>20.793614083269432</v>
      </c>
    </row>
    <row r="8" spans="1:5" ht="15.75">
      <c r="A8" s="145">
        <v>3</v>
      </c>
      <c r="B8" s="85" t="s">
        <v>104</v>
      </c>
      <c r="C8" s="139">
        <v>0.2975012353</v>
      </c>
      <c r="D8" s="139">
        <v>0.35808830495000005</v>
      </c>
      <c r="E8" s="146">
        <f t="shared" si="0"/>
        <v>20.365317000752654</v>
      </c>
    </row>
    <row r="9" spans="1:5" ht="15.75">
      <c r="A9" s="145">
        <v>4</v>
      </c>
      <c r="B9" s="85" t="s">
        <v>108</v>
      </c>
      <c r="C9" s="139">
        <v>0.10440461287</v>
      </c>
      <c r="D9" s="139">
        <v>0.29243423062</v>
      </c>
      <c r="E9" s="146">
        <f t="shared" si="0"/>
        <v>180.09704033300346</v>
      </c>
    </row>
    <row r="10" spans="1:5" ht="15.75">
      <c r="A10" s="145">
        <v>5</v>
      </c>
      <c r="B10" s="85" t="s">
        <v>105</v>
      </c>
      <c r="C10" s="139">
        <v>0.2603531164</v>
      </c>
      <c r="D10" s="139">
        <v>0.29060353788000004</v>
      </c>
      <c r="E10" s="146">
        <f t="shared" si="0"/>
        <v>11.61899726735902</v>
      </c>
    </row>
    <row r="11" spans="1:5" ht="15.75">
      <c r="A11" s="145">
        <v>6</v>
      </c>
      <c r="B11" s="85" t="s">
        <v>106</v>
      </c>
      <c r="C11" s="139">
        <v>0.10480133718</v>
      </c>
      <c r="D11" s="139">
        <v>0.20362366282</v>
      </c>
      <c r="E11" s="146">
        <f t="shared" si="0"/>
        <v>94.29490911005186</v>
      </c>
    </row>
    <row r="12" spans="1:5" ht="15.75">
      <c r="A12" s="145">
        <v>7</v>
      </c>
      <c r="B12" s="85" t="s">
        <v>109</v>
      </c>
      <c r="C12" s="139">
        <v>0.08898023784</v>
      </c>
      <c r="D12" s="139">
        <v>0.15125515359</v>
      </c>
      <c r="E12" s="146">
        <f t="shared" si="0"/>
        <v>69.98735591377016</v>
      </c>
    </row>
    <row r="13" spans="1:5" ht="15.75">
      <c r="A13" s="145">
        <v>8</v>
      </c>
      <c r="B13" s="85" t="s">
        <v>107</v>
      </c>
      <c r="C13" s="139">
        <v>0.13218586832</v>
      </c>
      <c r="D13" s="139">
        <v>0.12386588769000001</v>
      </c>
      <c r="E13" s="146">
        <f t="shared" si="0"/>
        <v>-6.294152874086905</v>
      </c>
    </row>
    <row r="14" spans="1:5" ht="15.75">
      <c r="A14" s="145">
        <v>9</v>
      </c>
      <c r="B14" s="85" t="s">
        <v>111</v>
      </c>
      <c r="C14" s="139">
        <v>0.054342045359999994</v>
      </c>
      <c r="D14" s="139">
        <v>0.09071601011000001</v>
      </c>
      <c r="E14" s="146">
        <f t="shared" si="0"/>
        <v>66.93521472928236</v>
      </c>
    </row>
    <row r="15" spans="1:5" ht="15.75">
      <c r="A15" s="145">
        <v>10</v>
      </c>
      <c r="B15" s="85" t="s">
        <v>110</v>
      </c>
      <c r="C15" s="139">
        <v>0.09247706475</v>
      </c>
      <c r="D15" s="139">
        <v>0.08649628504000001</v>
      </c>
      <c r="E15" s="146">
        <f t="shared" si="0"/>
        <v>-6.4673113557056325</v>
      </c>
    </row>
    <row r="16" spans="1:5" ht="15.75">
      <c r="A16" s="145">
        <v>11</v>
      </c>
      <c r="B16" s="85" t="s">
        <v>112</v>
      </c>
      <c r="C16" s="139">
        <v>0.056009599130000004</v>
      </c>
      <c r="D16" s="139">
        <v>0.08278486585</v>
      </c>
      <c r="E16" s="146">
        <f t="shared" si="0"/>
        <v>47.80478192292321</v>
      </c>
    </row>
    <row r="17" spans="1:5" ht="15.75">
      <c r="A17" s="145">
        <v>12</v>
      </c>
      <c r="B17" s="85" t="s">
        <v>114</v>
      </c>
      <c r="C17" s="139">
        <v>0.03723156344</v>
      </c>
      <c r="D17" s="139">
        <v>0.06058756448</v>
      </c>
      <c r="E17" s="146">
        <f t="shared" si="0"/>
        <v>62.73172244737734</v>
      </c>
    </row>
    <row r="18" spans="1:5" ht="15.75">
      <c r="A18" s="145">
        <v>13</v>
      </c>
      <c r="B18" s="85" t="s">
        <v>128</v>
      </c>
      <c r="C18" s="139">
        <v>0.04993261376</v>
      </c>
      <c r="D18" s="139">
        <v>0.05194333995</v>
      </c>
      <c r="E18" s="146">
        <f t="shared" si="0"/>
        <v>4.026879505376016</v>
      </c>
    </row>
    <row r="19" spans="1:5" ht="15.75">
      <c r="A19" s="145">
        <v>14</v>
      </c>
      <c r="B19" s="85" t="s">
        <v>113</v>
      </c>
      <c r="C19" s="139">
        <v>0.04418020023</v>
      </c>
      <c r="D19" s="139">
        <v>0.048022137459999996</v>
      </c>
      <c r="E19" s="146">
        <f t="shared" si="0"/>
        <v>8.69606115408952</v>
      </c>
    </row>
    <row r="20" spans="1:5" ht="15.75">
      <c r="A20" s="145">
        <v>15</v>
      </c>
      <c r="B20" s="147" t="s">
        <v>28</v>
      </c>
      <c r="C20" s="106">
        <f>+C21-SUM(C6:C19)</f>
        <v>0.7028827195099989</v>
      </c>
      <c r="D20" s="106">
        <f>+D21-SUM(D6:D19)</f>
        <v>0.5154232266200012</v>
      </c>
      <c r="E20" s="146">
        <f t="shared" si="0"/>
        <v>-26.670095548896327</v>
      </c>
    </row>
    <row r="21" spans="1:5" s="135" customFormat="1" ht="15.75">
      <c r="A21" s="148"/>
      <c r="B21" s="149" t="s">
        <v>115</v>
      </c>
      <c r="C21" s="141">
        <v>9.620048848169999</v>
      </c>
      <c r="D21" s="107">
        <v>20.76511687276</v>
      </c>
      <c r="E21" s="150">
        <f t="shared" si="0"/>
        <v>115.85250969604073</v>
      </c>
    </row>
    <row r="22" spans="1:5" ht="15.75">
      <c r="A22" s="151"/>
      <c r="B22" s="80"/>
      <c r="C22" s="80"/>
      <c r="D22" s="80"/>
      <c r="E22" s="80"/>
    </row>
    <row r="23" spans="1:5" ht="15.75">
      <c r="A23" s="152"/>
      <c r="B23" s="153"/>
      <c r="C23" s="153"/>
      <c r="D23" s="153"/>
      <c r="E23" s="153"/>
    </row>
    <row r="24" spans="1:5" ht="15.75">
      <c r="A24" s="220" t="s">
        <v>100</v>
      </c>
      <c r="B24" s="220"/>
      <c r="C24" s="220"/>
      <c r="D24" s="220"/>
      <c r="E24" s="220"/>
    </row>
    <row r="25" spans="1:5" ht="15.75">
      <c r="A25" s="219" t="s">
        <v>123</v>
      </c>
      <c r="B25" s="219"/>
      <c r="C25" s="219"/>
      <c r="D25" s="219"/>
      <c r="E25" s="219"/>
    </row>
    <row r="26" spans="1:5" ht="15.75">
      <c r="A26" s="154" t="s">
        <v>116</v>
      </c>
      <c r="B26" s="155"/>
      <c r="C26" s="155"/>
      <c r="D26" s="156" t="s">
        <v>49</v>
      </c>
      <c r="E26" s="153"/>
    </row>
    <row r="27" spans="1:5" ht="30">
      <c r="A27" s="157" t="s">
        <v>0</v>
      </c>
      <c r="B27" s="158" t="s">
        <v>102</v>
      </c>
      <c r="C27" s="159" t="s">
        <v>124</v>
      </c>
      <c r="D27" s="159" t="s">
        <v>125</v>
      </c>
      <c r="E27" s="160" t="s">
        <v>57</v>
      </c>
    </row>
    <row r="28" spans="1:5" ht="15.75">
      <c r="A28" s="161"/>
      <c r="B28" s="162"/>
      <c r="C28" s="163" t="s">
        <v>74</v>
      </c>
      <c r="D28" s="163" t="s">
        <v>126</v>
      </c>
      <c r="E28" s="164" t="s">
        <v>58</v>
      </c>
    </row>
    <row r="29" spans="1:5" ht="15.75">
      <c r="A29" s="165">
        <v>1</v>
      </c>
      <c r="B29" s="140" t="s">
        <v>103</v>
      </c>
      <c r="C29" s="105">
        <v>56.392715890347695</v>
      </c>
      <c r="D29" s="138">
        <v>89.48637425746921</v>
      </c>
      <c r="E29" s="166">
        <f>+D29/C29*100-100</f>
        <v>58.684278358698265</v>
      </c>
    </row>
    <row r="30" spans="1:5" ht="15.75">
      <c r="A30" s="76">
        <v>2</v>
      </c>
      <c r="B30" s="85" t="s">
        <v>112</v>
      </c>
      <c r="C30" s="106">
        <v>11.1789976864557</v>
      </c>
      <c r="D30" s="139">
        <v>20.9706669378028</v>
      </c>
      <c r="E30" s="167">
        <f aca="true" t="shared" si="1" ref="E30:E44">+D30/C30*100-100</f>
        <v>87.58986741012151</v>
      </c>
    </row>
    <row r="31" spans="1:5" ht="15.75">
      <c r="A31" s="76">
        <v>3</v>
      </c>
      <c r="B31" s="85" t="s">
        <v>117</v>
      </c>
      <c r="C31" s="106">
        <v>1.9003396551210898</v>
      </c>
      <c r="D31" s="139">
        <v>6.07084689945782</v>
      </c>
      <c r="E31" s="167">
        <f t="shared" si="1"/>
        <v>219.46114912131247</v>
      </c>
    </row>
    <row r="32" spans="1:5" ht="15.75">
      <c r="A32" s="76">
        <v>4</v>
      </c>
      <c r="B32" s="85" t="s">
        <v>121</v>
      </c>
      <c r="C32" s="106">
        <v>0.35054107608554197</v>
      </c>
      <c r="D32" s="139">
        <v>5.07798653342467</v>
      </c>
      <c r="E32" s="167">
        <f t="shared" si="1"/>
        <v>1348.613837251272</v>
      </c>
    </row>
    <row r="33" spans="1:5" ht="15.75">
      <c r="A33" s="76">
        <v>5</v>
      </c>
      <c r="B33" s="85" t="s">
        <v>118</v>
      </c>
      <c r="C33" s="106">
        <v>0.8689463860784289</v>
      </c>
      <c r="D33" s="139">
        <v>4.0212654527688</v>
      </c>
      <c r="E33" s="167">
        <f t="shared" si="1"/>
        <v>362.77486358126714</v>
      </c>
    </row>
    <row r="34" spans="1:5" ht="15.75">
      <c r="A34" s="76">
        <v>6</v>
      </c>
      <c r="B34" s="85" t="s">
        <v>107</v>
      </c>
      <c r="C34" s="106">
        <v>0.416224969605972</v>
      </c>
      <c r="D34" s="139">
        <v>3.26699852011828</v>
      </c>
      <c r="E34" s="167">
        <f t="shared" si="1"/>
        <v>684.9117084953006</v>
      </c>
    </row>
    <row r="35" spans="1:5" ht="15.75">
      <c r="A35" s="76">
        <v>7</v>
      </c>
      <c r="B35" s="85" t="s">
        <v>130</v>
      </c>
      <c r="C35" s="106">
        <v>0.892373965395007</v>
      </c>
      <c r="D35" s="139">
        <v>2.20147237292144</v>
      </c>
      <c r="E35" s="167">
        <f t="shared" si="1"/>
        <v>146.69840877159203</v>
      </c>
    </row>
    <row r="36" spans="1:5" ht="15.75">
      <c r="A36" s="76">
        <v>8</v>
      </c>
      <c r="B36" s="85" t="s">
        <v>120</v>
      </c>
      <c r="C36" s="168" t="s">
        <v>98</v>
      </c>
      <c r="D36" s="142">
        <v>1.347393223</v>
      </c>
      <c r="E36" s="168" t="s">
        <v>98</v>
      </c>
    </row>
    <row r="37" spans="1:5" ht="15.75">
      <c r="A37" s="76">
        <v>9</v>
      </c>
      <c r="B37" s="85" t="s">
        <v>110</v>
      </c>
      <c r="C37" s="106">
        <v>1.6343242487192</v>
      </c>
      <c r="D37" s="139">
        <v>1.3457882144099098</v>
      </c>
      <c r="E37" s="167">
        <f t="shared" si="1"/>
        <v>-17.654760647124476</v>
      </c>
    </row>
    <row r="38" spans="1:5" ht="15.75">
      <c r="A38" s="76">
        <v>10</v>
      </c>
      <c r="B38" s="85" t="s">
        <v>127</v>
      </c>
      <c r="C38" s="106">
        <v>0.46638572501611303</v>
      </c>
      <c r="D38" s="139">
        <v>1.2285657631351998</v>
      </c>
      <c r="E38" s="167">
        <f t="shared" si="1"/>
        <v>163.4226772469836</v>
      </c>
    </row>
    <row r="39" spans="1:5" ht="15.75">
      <c r="A39" s="76">
        <v>11</v>
      </c>
      <c r="B39" s="85" t="s">
        <v>109</v>
      </c>
      <c r="C39" s="106">
        <v>0.8191931284273251</v>
      </c>
      <c r="D39" s="139">
        <v>1.18855382759634</v>
      </c>
      <c r="E39" s="167">
        <f t="shared" si="1"/>
        <v>45.088354180669</v>
      </c>
    </row>
    <row r="40" spans="1:5" ht="15.75">
      <c r="A40" s="76">
        <v>12</v>
      </c>
      <c r="B40" s="85" t="s">
        <v>129</v>
      </c>
      <c r="C40" s="139">
        <v>0.01824102482</v>
      </c>
      <c r="D40" s="139">
        <v>1.15202747141906</v>
      </c>
      <c r="E40" s="167">
        <f t="shared" si="1"/>
        <v>6215.5852414385345</v>
      </c>
    </row>
    <row r="41" spans="1:5" ht="15.75">
      <c r="A41" s="76">
        <v>13</v>
      </c>
      <c r="B41" s="85" t="s">
        <v>119</v>
      </c>
      <c r="C41" s="106">
        <v>0.9965098669270019</v>
      </c>
      <c r="D41" s="139">
        <v>1.07984637165625</v>
      </c>
      <c r="E41" s="167">
        <f t="shared" si="1"/>
        <v>8.362837890028914</v>
      </c>
    </row>
    <row r="42" spans="1:5" ht="15.75">
      <c r="A42" s="76">
        <v>14</v>
      </c>
      <c r="B42" s="85" t="s">
        <v>122</v>
      </c>
      <c r="C42" s="106">
        <v>0.6027792038318329</v>
      </c>
      <c r="D42" s="139">
        <v>1.0055618492418599</v>
      </c>
      <c r="E42" s="167">
        <f t="shared" si="1"/>
        <v>66.82092594594516</v>
      </c>
    </row>
    <row r="43" spans="1:5" ht="15.75">
      <c r="A43" s="169">
        <v>15</v>
      </c>
      <c r="B43" s="85" t="s">
        <v>28</v>
      </c>
      <c r="C43" s="106">
        <f>+C44-SUM(C29:C42)</f>
        <v>9.270416360955991</v>
      </c>
      <c r="D43" s="106">
        <f>+D44-SUM(D29:D42)</f>
        <v>11.28837122542734</v>
      </c>
      <c r="E43" s="167">
        <f t="shared" si="1"/>
        <v>21.767683196736726</v>
      </c>
    </row>
    <row r="44" spans="1:5" ht="15.75">
      <c r="A44" s="148"/>
      <c r="B44" s="149" t="s">
        <v>115</v>
      </c>
      <c r="C44" s="107">
        <v>85.8079891877869</v>
      </c>
      <c r="D44" s="107">
        <v>150.73171891984902</v>
      </c>
      <c r="E44" s="170">
        <f t="shared" si="1"/>
        <v>75.66163750787757</v>
      </c>
    </row>
    <row r="45" spans="1:5" ht="15.75">
      <c r="A45" s="152"/>
      <c r="B45" s="153"/>
      <c r="C45" s="153"/>
      <c r="D45" s="153"/>
      <c r="E45" s="153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Dipesh</cp:lastModifiedBy>
  <cp:lastPrinted>2021-08-31T08:05:45Z</cp:lastPrinted>
  <dcterms:created xsi:type="dcterms:W3CDTF">2018-09-14T04:23:27Z</dcterms:created>
  <dcterms:modified xsi:type="dcterms:W3CDTF">2021-09-06T08:03:52Z</dcterms:modified>
  <cp:category/>
  <cp:version/>
  <cp:contentType/>
  <cp:contentStatus/>
</cp:coreProperties>
</file>